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firstSheet="1" activeTab="4"/>
  </bookViews>
  <sheets>
    <sheet name="Tallers ESO 1rTORN" sheetId="1" r:id="rId1"/>
    <sheet name="Tallers Eso 2nTORN" sheetId="2" r:id="rId2"/>
    <sheet name="Tallers post 1rTORN" sheetId="3" r:id="rId3"/>
    <sheet name="Tallers post 2n TORN" sheetId="4" r:id="rId4"/>
    <sheet name="GLOBAL" sheetId="5" r:id="rId5"/>
  </sheets>
  <definedNames/>
  <calcPr fullCalcOnLoad="1"/>
</workbook>
</file>

<file path=xl/sharedStrings.xml><?xml version="1.0" encoding="utf-8"?>
<sst xmlns="http://schemas.openxmlformats.org/spreadsheetml/2006/main" count="238" uniqueCount="60">
  <si>
    <t>Ponent:</t>
  </si>
  <si>
    <t>Enquestes contestades</t>
  </si>
  <si>
    <t>Assistents</t>
  </si>
  <si>
    <t>LOCALS</t>
  </si>
  <si>
    <t>Observacions:</t>
  </si>
  <si>
    <t>Suggeriments:</t>
  </si>
  <si>
    <t>Onservacions:</t>
  </si>
  <si>
    <t xml:space="preserve">Observacions: </t>
  </si>
  <si>
    <t>TOTAL</t>
  </si>
  <si>
    <t>ESMORZAR</t>
  </si>
  <si>
    <t>CONFERÈNCIA INAUGURAL</t>
  </si>
  <si>
    <t>VALORACIÓ GLOBAL DE TOTA LA JORNADA</t>
  </si>
  <si>
    <t>GLOBAL JORNADA POST</t>
  </si>
  <si>
    <t>GLOBAL JORNADA ESO</t>
  </si>
  <si>
    <t>GLOBAL JORNADA POST+ESO</t>
  </si>
  <si>
    <t xml:space="preserve"> Conferència</t>
  </si>
  <si>
    <t>MITJANA DE LA VALORACIÓ  GLOBAL DE LA JORNADA</t>
  </si>
  <si>
    <t xml:space="preserve">Ponent: </t>
  </si>
  <si>
    <t>Carles Martí</t>
  </si>
  <si>
    <t>1r TORN ESO</t>
  </si>
  <si>
    <t>2n TORN ESO</t>
  </si>
  <si>
    <t>1r TORN POST</t>
  </si>
  <si>
    <t>2n TORN POST</t>
  </si>
  <si>
    <t>MITJANA</t>
  </si>
  <si>
    <t>Anna Casas</t>
  </si>
  <si>
    <t>esmorzar</t>
  </si>
  <si>
    <t>Esmorzar</t>
  </si>
  <si>
    <t>El taller del riure</t>
  </si>
  <si>
    <t>Massa llarg el taller</t>
  </si>
  <si>
    <t xml:space="preserve">Global taller </t>
  </si>
  <si>
    <t>Global Taller</t>
  </si>
  <si>
    <t>Joan Marín</t>
  </si>
  <si>
    <t>M'ha agradat molt, felicitats!!</t>
  </si>
  <si>
    <t>Jordi Vegas</t>
  </si>
  <si>
    <t>Eliminar xerrada inaugural</t>
  </si>
  <si>
    <t>1.    El taller que has realitzat, t’ha agradat?</t>
  </si>
  <si>
    <t xml:space="preserve">2.    T’ha servit per millorar les teves tasques com a delegat/da? </t>
  </si>
  <si>
    <t>3.    Els mitjans de suport del taller (materials, espai) han estat correctes?</t>
  </si>
  <si>
    <t>4.    El taller ha estat ben organitzat (temps, ritme)?</t>
  </si>
  <si>
    <t>5.    El/La ponent del taller ha estat clar i motivador?</t>
  </si>
  <si>
    <t>PREGUNTES</t>
  </si>
  <si>
    <t>TALLER 1: COM GESTIONAR LA POR DE PARLAR EN PÚBLIC 2016</t>
  </si>
  <si>
    <t>TALLER 2: COM ACONSEGUIR L'INTERÈS DE QUI T'ESCOLTA 2016</t>
  </si>
  <si>
    <t>TALLER 3: LES EMOCIONS COM A MOTOR 2016</t>
  </si>
  <si>
    <t>Elisabeth Rusiñol</t>
  </si>
  <si>
    <t>TALLER 4: EMPRENEDORIA, ARQUITECTES DE FUTUR 2016</t>
  </si>
  <si>
    <t>Laura Martín i Marta Lentijo</t>
  </si>
  <si>
    <t>TALLER 5: REALMENT PESA LA RESPONSABILITAT? 2016</t>
  </si>
  <si>
    <t>Albert Brosa</t>
  </si>
  <si>
    <t>TALLER 6: COM FER UN DEBAT 2016</t>
  </si>
  <si>
    <t>TALLER 7: SAPS DE QUÈ POTS SER CAPAÇ? 2016</t>
  </si>
  <si>
    <t>TALLER 8: COM ACONSEGUIR L'INTERÈS DE QUI T'ESCOLTA 2016</t>
  </si>
  <si>
    <t>Ivet Tapias</t>
  </si>
  <si>
    <t>A</t>
  </si>
  <si>
    <t>N</t>
  </si>
  <si>
    <t>U</t>
  </si>
  <si>
    <t>L</t>
  </si>
  <si>
    <t>·</t>
  </si>
  <si>
    <t>T</t>
  </si>
  <si>
    <t>VALORACIÓ GLOBAL DE LA JORNADA 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</si>
</sst>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00"/>
    <numFmt numFmtId="189" formatCode="0.0000"/>
    <numFmt numFmtId="190" formatCode="0.000"/>
    <numFmt numFmtId="191" formatCode="0.0"/>
  </numFmts>
  <fonts count="31">
    <font>
      <sz val="10"/>
      <name val="Arial"/>
      <family val="0"/>
    </font>
    <font>
      <b/>
      <i/>
      <sz val="10"/>
      <name val="Brush Script MT"/>
      <family val="4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4"/>
      <name val="Arial"/>
      <family val="2"/>
    </font>
    <font>
      <b/>
      <i/>
      <sz val="9"/>
      <name val="Brush Script MT"/>
      <family val="4"/>
    </font>
    <font>
      <b/>
      <sz val="9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2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12"/>
      <color indexed="14"/>
      <name val="Arial"/>
      <family val="2"/>
    </font>
    <font>
      <b/>
      <sz val="14"/>
      <color indexed="14"/>
      <name val="Arial"/>
      <family val="2"/>
    </font>
    <font>
      <b/>
      <sz val="9"/>
      <color indexed="10"/>
      <name val="Arial"/>
      <family val="2"/>
    </font>
    <font>
      <i/>
      <sz val="8"/>
      <name val="Arial"/>
      <family val="0"/>
    </font>
    <font>
      <sz val="9"/>
      <color indexed="10"/>
      <name val="Arial"/>
      <family val="0"/>
    </font>
    <font>
      <b/>
      <i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4"/>
      <color indexed="12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3" xfId="0" applyBorder="1" applyAlignment="1">
      <alignment/>
    </xf>
    <xf numFmtId="0" fontId="3" fillId="0" borderId="4" xfId="0" applyFont="1" applyFill="1" applyBorder="1" applyAlignment="1">
      <alignment/>
    </xf>
    <xf numFmtId="0" fontId="14" fillId="0" borderId="5" xfId="0" applyFont="1" applyBorder="1" applyAlignment="1">
      <alignment/>
    </xf>
    <xf numFmtId="0" fontId="15" fillId="0" borderId="6" xfId="0" applyFont="1" applyBorder="1" applyAlignment="1">
      <alignment/>
    </xf>
    <xf numFmtId="2" fontId="13" fillId="0" borderId="7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2" fontId="1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8" fillId="0" borderId="9" xfId="0" applyFont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Font="1" applyBorder="1" applyAlignment="1">
      <alignment/>
    </xf>
    <xf numFmtId="0" fontId="17" fillId="0" borderId="1" xfId="0" applyFont="1" applyBorder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0" fillId="0" borderId="1" xfId="0" applyFont="1" applyBorder="1" applyAlignment="1">
      <alignment horizontal="right"/>
    </xf>
    <xf numFmtId="4" fontId="0" fillId="0" borderId="0" xfId="0" applyNumberFormat="1" applyAlignment="1">
      <alignment horizontal="right"/>
    </xf>
    <xf numFmtId="2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1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5" fillId="0" borderId="15" xfId="0" applyFont="1" applyBorder="1" applyAlignment="1">
      <alignment/>
    </xf>
    <xf numFmtId="0" fontId="23" fillId="0" borderId="15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8" fillId="0" borderId="2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22" xfId="0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/>
    </xf>
    <xf numFmtId="0" fontId="19" fillId="0" borderId="22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23" xfId="0" applyFont="1" applyFill="1" applyBorder="1" applyAlignment="1">
      <alignment/>
    </xf>
    <xf numFmtId="0" fontId="20" fillId="0" borderId="24" xfId="0" applyFont="1" applyBorder="1" applyAlignment="1">
      <alignment horizontal="center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4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28" xfId="0" applyFont="1" applyBorder="1" applyAlignment="1">
      <alignment horizontal="center"/>
    </xf>
    <xf numFmtId="2" fontId="13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0" xfId="0" applyFont="1" applyFill="1" applyBorder="1" applyAlignment="1">
      <alignment/>
    </xf>
    <xf numFmtId="0" fontId="18" fillId="0" borderId="24" xfId="0" applyFont="1" applyFill="1" applyBorder="1" applyAlignment="1">
      <alignment horizontal="center"/>
    </xf>
    <xf numFmtId="2" fontId="29" fillId="0" borderId="31" xfId="0" applyNumberFormat="1" applyFont="1" applyBorder="1" applyAlignment="1">
      <alignment/>
    </xf>
    <xf numFmtId="2" fontId="29" fillId="0" borderId="32" xfId="0" applyNumberFormat="1" applyFont="1" applyBorder="1" applyAlignment="1">
      <alignment/>
    </xf>
    <xf numFmtId="2" fontId="29" fillId="0" borderId="33" xfId="0" applyNumberFormat="1" applyFont="1" applyBorder="1" applyAlignment="1">
      <alignment/>
    </xf>
    <xf numFmtId="0" fontId="18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2" fontId="18" fillId="0" borderId="33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32</xdr:row>
      <xdr:rowOff>104775</xdr:rowOff>
    </xdr:from>
    <xdr:to>
      <xdr:col>5</xdr:col>
      <xdr:colOff>152400</xdr:colOff>
      <xdr:row>35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14450" y="5505450"/>
          <a:ext cx="16192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A15" sqref="A15:P24"/>
    </sheetView>
  </sheetViews>
  <sheetFormatPr defaultColWidth="9.140625" defaultRowHeight="12.75"/>
  <cols>
    <col min="1" max="1" width="21.8515625" style="0" customWidth="1"/>
    <col min="3" max="3" width="14.28125" style="0" customWidth="1"/>
    <col min="4" max="4" width="11.28125" style="0" bestFit="1" customWidth="1"/>
    <col min="5" max="13" width="2.7109375" style="0" customWidth="1"/>
    <col min="14" max="14" width="3.140625" style="0" customWidth="1"/>
    <col min="15" max="15" width="7.421875" style="0" customWidth="1"/>
  </cols>
  <sheetData>
    <row r="1" spans="1:2" ht="21" thickBot="1">
      <c r="A1" s="145" t="s">
        <v>19</v>
      </c>
      <c r="B1" s="146"/>
    </row>
    <row r="2" spans="8:15" ht="15.75" customHeight="1">
      <c r="H2" s="5"/>
      <c r="I2" s="5"/>
      <c r="J2" s="5"/>
      <c r="K2" s="5"/>
      <c r="L2" s="5"/>
      <c r="M2" s="5"/>
      <c r="N2" s="5"/>
      <c r="O2" s="5"/>
    </row>
    <row r="3" spans="1:15" ht="15.75">
      <c r="A3" s="28" t="s">
        <v>41</v>
      </c>
      <c r="B3" s="54"/>
      <c r="C3" s="54"/>
      <c r="D3" s="54"/>
      <c r="E3" s="54"/>
      <c r="F3" s="54"/>
      <c r="G3" s="54"/>
      <c r="H3" s="54"/>
      <c r="I3" s="16"/>
      <c r="J3" s="16"/>
      <c r="K3" s="16"/>
      <c r="L3" s="16"/>
      <c r="M3" s="16"/>
      <c r="N3" s="16"/>
      <c r="O3" s="16"/>
    </row>
    <row r="4" spans="1:16" ht="12.75">
      <c r="A4" s="29"/>
      <c r="B4" s="29"/>
      <c r="C4" s="29"/>
      <c r="D4" s="29"/>
      <c r="E4" s="29"/>
      <c r="F4" s="29"/>
      <c r="G4" s="29"/>
      <c r="H4" s="16"/>
      <c r="I4" s="16"/>
      <c r="J4" s="16"/>
      <c r="K4" s="16"/>
      <c r="L4" s="16"/>
      <c r="M4" s="16"/>
      <c r="N4" s="16"/>
      <c r="O4" s="16"/>
      <c r="P4" s="55" t="s">
        <v>23</v>
      </c>
    </row>
    <row r="5" spans="1:16" ht="13.5">
      <c r="A5" s="16" t="s">
        <v>0</v>
      </c>
      <c r="B5" s="16" t="s">
        <v>24</v>
      </c>
      <c r="C5" s="16"/>
      <c r="D5" s="56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6" t="s">
        <v>8</v>
      </c>
      <c r="P5" s="55"/>
    </row>
    <row r="6" spans="1:16" ht="12.75">
      <c r="A6" s="16" t="s">
        <v>1</v>
      </c>
      <c r="B6" s="16">
        <v>14</v>
      </c>
      <c r="C6" s="16"/>
      <c r="D6" s="57">
        <v>1</v>
      </c>
      <c r="E6" s="56"/>
      <c r="F6" s="56"/>
      <c r="G6" s="56"/>
      <c r="H6" s="56"/>
      <c r="I6" s="56">
        <v>4</v>
      </c>
      <c r="J6" s="56"/>
      <c r="K6" s="56">
        <v>2</v>
      </c>
      <c r="L6" s="56">
        <v>2</v>
      </c>
      <c r="M6" s="56">
        <v>2</v>
      </c>
      <c r="N6" s="56">
        <v>4</v>
      </c>
      <c r="O6" s="56">
        <f aca="true" t="shared" si="0" ref="O6:O11">E6+F6+G6+H6+I6+J6+K6+L6+M6+N6</f>
        <v>14</v>
      </c>
      <c r="P6" s="84">
        <f>(E6*E5+F6*F5+G6*G5+H6*H5+I6*I5+J6*J5+K6*K5+L6*L5+M6*M5+N6*N5)/14</f>
        <v>7.714285714285714</v>
      </c>
    </row>
    <row r="7" spans="1:16" ht="12.75">
      <c r="A7" s="16" t="s">
        <v>2</v>
      </c>
      <c r="B7" s="16">
        <v>15</v>
      </c>
      <c r="C7" s="16"/>
      <c r="D7" s="57">
        <v>2</v>
      </c>
      <c r="E7" s="56"/>
      <c r="F7" s="56"/>
      <c r="G7" s="56"/>
      <c r="H7" s="56"/>
      <c r="I7" s="56">
        <v>4</v>
      </c>
      <c r="J7" s="56">
        <v>1</v>
      </c>
      <c r="K7" s="56">
        <v>1</v>
      </c>
      <c r="L7" s="56">
        <v>2</v>
      </c>
      <c r="M7" s="56">
        <v>4</v>
      </c>
      <c r="N7" s="56">
        <v>2</v>
      </c>
      <c r="O7" s="56">
        <f t="shared" si="0"/>
        <v>14</v>
      </c>
      <c r="P7" s="84">
        <f>(E7*E5+F7*F5+G7*G5+H7*H5+I7*I5+J7*J5+K7*K5+L7*L5+M7*M5+N7*N5)/14</f>
        <v>7.5</v>
      </c>
    </row>
    <row r="8" spans="1:16" ht="12.75">
      <c r="A8" s="16"/>
      <c r="B8" s="16"/>
      <c r="C8" s="16"/>
      <c r="D8" s="57">
        <v>3</v>
      </c>
      <c r="E8" s="56"/>
      <c r="F8" s="56"/>
      <c r="G8" s="56"/>
      <c r="H8" s="56"/>
      <c r="I8" s="56">
        <v>3</v>
      </c>
      <c r="J8" s="56">
        <v>1</v>
      </c>
      <c r="K8" s="56">
        <v>1</v>
      </c>
      <c r="L8" s="56">
        <v>2</v>
      </c>
      <c r="M8" s="56">
        <v>3</v>
      </c>
      <c r="N8" s="56">
        <v>4</v>
      </c>
      <c r="O8" s="56">
        <f t="shared" si="0"/>
        <v>14</v>
      </c>
      <c r="P8" s="84">
        <f>(E8*E5+F8*F5+G8*G5+H8*H5+I8*I5+J8*J5+K8*K5+L8*L5+M8*M5+N8*N5)/14</f>
        <v>7.928571428571429</v>
      </c>
    </row>
    <row r="9" spans="1:16" ht="12.75">
      <c r="A9" s="3" t="s">
        <v>4</v>
      </c>
      <c r="B9" s="16"/>
      <c r="C9" s="16"/>
      <c r="D9" s="57">
        <v>4</v>
      </c>
      <c r="E9" s="56">
        <v>1</v>
      </c>
      <c r="F9" s="56"/>
      <c r="G9" s="56"/>
      <c r="H9" s="56"/>
      <c r="I9" s="56">
        <v>1</v>
      </c>
      <c r="J9" s="56">
        <v>2</v>
      </c>
      <c r="K9" s="56">
        <v>5</v>
      </c>
      <c r="L9" s="56">
        <v>2</v>
      </c>
      <c r="M9" s="56">
        <v>1</v>
      </c>
      <c r="N9" s="56">
        <v>2</v>
      </c>
      <c r="O9" s="56">
        <f t="shared" si="0"/>
        <v>14</v>
      </c>
      <c r="P9" s="84">
        <f>(E9*E5+F9*F5+G9*G5+H9*H5+I9*I5+J9*J5+K9*K5+L9*L5+M9*M5+N9*N5)/14</f>
        <v>7</v>
      </c>
    </row>
    <row r="10" spans="1:16" ht="12.75">
      <c r="A10" s="16"/>
      <c r="B10" s="16"/>
      <c r="C10" s="16"/>
      <c r="D10" s="57">
        <v>5</v>
      </c>
      <c r="E10" s="56"/>
      <c r="F10" s="56"/>
      <c r="G10" s="56"/>
      <c r="H10" s="56"/>
      <c r="I10" s="56">
        <v>2</v>
      </c>
      <c r="J10" s="56">
        <v>1</v>
      </c>
      <c r="K10" s="56">
        <v>1</v>
      </c>
      <c r="L10" s="56">
        <v>3</v>
      </c>
      <c r="M10" s="56">
        <v>1</v>
      </c>
      <c r="N10" s="56">
        <v>6</v>
      </c>
      <c r="O10" s="56">
        <f t="shared" si="0"/>
        <v>14</v>
      </c>
      <c r="P10" s="84">
        <f>(E10*E5+F10*F5+G10*G5+H10*H5+I10*I5+J10*J5+K10*K5+L10*L5+M10*M5+N10*N5)/14</f>
        <v>8.285714285714286</v>
      </c>
    </row>
    <row r="11" spans="1:16" ht="12.75">
      <c r="A11" s="3" t="s">
        <v>5</v>
      </c>
      <c r="B11" s="16"/>
      <c r="C11" s="16"/>
      <c r="D11" s="23" t="s">
        <v>15</v>
      </c>
      <c r="E11" s="56"/>
      <c r="F11" s="56"/>
      <c r="G11" s="56"/>
      <c r="H11" s="56"/>
      <c r="I11" s="56"/>
      <c r="J11" s="56">
        <v>1</v>
      </c>
      <c r="K11" s="56">
        <v>2</v>
      </c>
      <c r="L11" s="56">
        <v>4</v>
      </c>
      <c r="M11" s="56">
        <v>4</v>
      </c>
      <c r="N11" s="56">
        <v>3</v>
      </c>
      <c r="O11" s="56">
        <f t="shared" si="0"/>
        <v>14</v>
      </c>
      <c r="P11" s="85">
        <f>(E11*E5+F11*F5+G11*G5+H11*H5+I11*I5+J11*J5+K11*K5+L11*L5+M11*M5+N11*N5)/14</f>
        <v>8.428571428571429</v>
      </c>
    </row>
    <row r="12" spans="1:16" ht="12.75">
      <c r="A12" s="3"/>
      <c r="B12" s="16"/>
      <c r="C12" s="16"/>
      <c r="D12" s="63" t="s">
        <v>30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65">
        <f>SUM(P6:P10)/5</f>
        <v>7.685714285714286</v>
      </c>
    </row>
    <row r="13" spans="1:16" ht="12.75">
      <c r="A13" s="3"/>
      <c r="B13" s="16"/>
      <c r="C13" s="16"/>
      <c r="D13" s="61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58"/>
    </row>
    <row r="14" spans="7:15" ht="12.75">
      <c r="G14" s="5"/>
      <c r="H14" s="5"/>
      <c r="I14" s="5"/>
      <c r="J14" s="5"/>
      <c r="K14" s="5"/>
      <c r="L14" s="5"/>
      <c r="M14" s="5"/>
      <c r="N14" s="5"/>
      <c r="O14" s="5"/>
    </row>
    <row r="15" spans="1:15" ht="15.75">
      <c r="A15" s="147" t="s">
        <v>42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</row>
    <row r="16" spans="1:16" ht="12.75">
      <c r="A16" s="29"/>
      <c r="B16" s="29"/>
      <c r="C16" s="29"/>
      <c r="D16" s="29"/>
      <c r="E16" s="29"/>
      <c r="F16" s="29"/>
      <c r="G16" s="29"/>
      <c r="H16" s="16"/>
      <c r="I16" s="16"/>
      <c r="J16" s="16"/>
      <c r="K16" s="16"/>
      <c r="L16" s="16"/>
      <c r="M16" s="16"/>
      <c r="N16" s="16"/>
      <c r="O16" s="16"/>
      <c r="P16" s="55" t="s">
        <v>23</v>
      </c>
    </row>
    <row r="17" spans="1:15" ht="13.5">
      <c r="A17" s="16" t="s">
        <v>0</v>
      </c>
      <c r="B17" s="16" t="s">
        <v>18</v>
      </c>
      <c r="C17" s="16"/>
      <c r="D17" s="56"/>
      <c r="E17" s="2">
        <v>1</v>
      </c>
      <c r="F17" s="2">
        <v>2</v>
      </c>
      <c r="G17" s="2">
        <v>3</v>
      </c>
      <c r="H17" s="2">
        <v>4</v>
      </c>
      <c r="I17" s="2">
        <v>5</v>
      </c>
      <c r="J17" s="2">
        <v>6</v>
      </c>
      <c r="K17" s="2">
        <v>7</v>
      </c>
      <c r="L17" s="2">
        <v>8</v>
      </c>
      <c r="M17" s="2">
        <v>9</v>
      </c>
      <c r="N17" s="2">
        <v>10</v>
      </c>
      <c r="O17" s="6" t="s">
        <v>8</v>
      </c>
    </row>
    <row r="18" spans="1:16" ht="12.75">
      <c r="A18" s="16" t="s">
        <v>1</v>
      </c>
      <c r="B18" s="16">
        <v>15</v>
      </c>
      <c r="C18" s="16"/>
      <c r="D18" s="57">
        <v>1</v>
      </c>
      <c r="E18" s="56"/>
      <c r="F18" s="56"/>
      <c r="G18" s="56"/>
      <c r="H18" s="56"/>
      <c r="I18" s="56"/>
      <c r="J18" s="56">
        <v>1</v>
      </c>
      <c r="K18" s="56"/>
      <c r="L18" s="56">
        <v>2</v>
      </c>
      <c r="M18" s="56">
        <v>4</v>
      </c>
      <c r="N18" s="56">
        <v>8</v>
      </c>
      <c r="O18" s="56">
        <f aca="true" t="shared" si="1" ref="O18:O23">E18+F18+G18+H18+I18+J18+K18+L18+M18+N18</f>
        <v>15</v>
      </c>
      <c r="P18" s="84">
        <f>(E18*E17+F18*F17+G18*G17+H18*H17+I18*I17+J18*J17+K18*K17+L18*L17+M18*M17+N18*N17)/15</f>
        <v>9.2</v>
      </c>
    </row>
    <row r="19" spans="1:16" ht="12.75">
      <c r="A19" s="16" t="s">
        <v>2</v>
      </c>
      <c r="B19" s="16">
        <v>15</v>
      </c>
      <c r="C19" s="16"/>
      <c r="D19" s="57">
        <v>2</v>
      </c>
      <c r="E19" s="56"/>
      <c r="F19" s="56"/>
      <c r="G19" s="56"/>
      <c r="H19" s="56"/>
      <c r="I19" s="56"/>
      <c r="J19" s="56"/>
      <c r="K19" s="56">
        <v>1</v>
      </c>
      <c r="L19" s="56">
        <v>6</v>
      </c>
      <c r="M19" s="56">
        <v>5</v>
      </c>
      <c r="N19" s="56">
        <v>3</v>
      </c>
      <c r="O19" s="56">
        <f t="shared" si="1"/>
        <v>15</v>
      </c>
      <c r="P19" s="84">
        <f>(E19*E17+F19*F17+G19*G17+H19*H17+I19*I17+J19*J17+K19*K17+L19*L17+M19*M17+N19*N17)/15</f>
        <v>8.666666666666666</v>
      </c>
    </row>
    <row r="20" spans="1:16" ht="12.75">
      <c r="A20" s="16"/>
      <c r="B20" s="16"/>
      <c r="C20" s="16"/>
      <c r="D20" s="57">
        <v>3</v>
      </c>
      <c r="E20" s="56"/>
      <c r="F20" s="56"/>
      <c r="G20" s="56"/>
      <c r="H20" s="56"/>
      <c r="I20" s="56"/>
      <c r="J20" s="56"/>
      <c r="K20" s="56"/>
      <c r="L20" s="56">
        <v>2</v>
      </c>
      <c r="M20" s="56">
        <v>6</v>
      </c>
      <c r="N20" s="56">
        <v>7</v>
      </c>
      <c r="O20" s="56">
        <f t="shared" si="1"/>
        <v>15</v>
      </c>
      <c r="P20" s="84">
        <f>(E20*E17+F20*F17+G20*G17+H20*H17+I20*I17+J20*J17+K20*K17+L20*L17+M20*M17+N20*N17)/15</f>
        <v>9.333333333333334</v>
      </c>
    </row>
    <row r="21" spans="1:16" ht="12.75">
      <c r="A21" s="3" t="s">
        <v>4</v>
      </c>
      <c r="B21" s="16"/>
      <c r="C21" s="16"/>
      <c r="D21" s="57">
        <v>4</v>
      </c>
      <c r="E21" s="56"/>
      <c r="F21" s="56"/>
      <c r="G21" s="56"/>
      <c r="H21" s="56"/>
      <c r="I21" s="56"/>
      <c r="J21" s="56">
        <v>1</v>
      </c>
      <c r="K21" s="56"/>
      <c r="L21" s="56">
        <v>1</v>
      </c>
      <c r="M21" s="56">
        <v>1</v>
      </c>
      <c r="N21" s="56">
        <v>12</v>
      </c>
      <c r="O21" s="56">
        <f t="shared" si="1"/>
        <v>15</v>
      </c>
      <c r="P21" s="84">
        <f>(E21*E17+F21*F17+G21*G17+H21*H17+I21*I17+J21*J17+K21*K17+L21*L17+M21*M17+N21*N17)/15</f>
        <v>9.533333333333333</v>
      </c>
    </row>
    <row r="22" spans="2:16" ht="12.75">
      <c r="B22" s="16"/>
      <c r="C22" s="16"/>
      <c r="D22" s="57">
        <v>5</v>
      </c>
      <c r="E22" s="56"/>
      <c r="F22" s="56"/>
      <c r="G22" s="56"/>
      <c r="H22" s="56"/>
      <c r="I22" s="56"/>
      <c r="J22" s="56"/>
      <c r="K22" s="56"/>
      <c r="L22" s="56"/>
      <c r="M22" s="56">
        <v>2</v>
      </c>
      <c r="N22" s="56">
        <v>13</v>
      </c>
      <c r="O22" s="56">
        <f t="shared" si="1"/>
        <v>15</v>
      </c>
      <c r="P22" s="84">
        <f>(E22*E17+F22*F17+G22*G17+H22*H17+I22*I17+J22*J17+K22*K17+L22*L17+M22*M17+N22*N17)/15</f>
        <v>9.866666666666667</v>
      </c>
    </row>
    <row r="23" spans="1:16" ht="12.75">
      <c r="A23" s="3" t="s">
        <v>5</v>
      </c>
      <c r="B23" s="16"/>
      <c r="C23" s="16"/>
      <c r="D23" s="23" t="s">
        <v>15</v>
      </c>
      <c r="E23" s="56"/>
      <c r="F23" s="56"/>
      <c r="G23" s="56"/>
      <c r="H23" s="56"/>
      <c r="I23" s="56"/>
      <c r="J23" s="56">
        <v>1</v>
      </c>
      <c r="K23" s="56"/>
      <c r="L23" s="56">
        <v>5</v>
      </c>
      <c r="M23" s="56">
        <v>5</v>
      </c>
      <c r="N23" s="56">
        <v>4</v>
      </c>
      <c r="O23" s="56">
        <f t="shared" si="1"/>
        <v>15</v>
      </c>
      <c r="P23" s="84">
        <f>(E23*E17+F23*F17+G23*G17+H23*H17+I23*I17+J23*J17+K23*K17+L23*L17+M23*M17+N23*N17)/15</f>
        <v>8.733333333333333</v>
      </c>
    </row>
    <row r="24" spans="1:16" ht="12.75">
      <c r="A24" s="24"/>
      <c r="B24" s="16"/>
      <c r="C24" s="16"/>
      <c r="D24" s="63" t="s">
        <v>30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65">
        <f>SUM(P18:P22)/5</f>
        <v>9.32</v>
      </c>
    </row>
    <row r="25" spans="1:15" ht="12.75">
      <c r="A25" s="24"/>
      <c r="B25" s="16"/>
      <c r="C25" s="16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5" ht="12.75">
      <c r="A26" s="3"/>
      <c r="B26" s="16"/>
      <c r="C26" s="16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1:15" ht="12.75">
      <c r="A27" s="3"/>
      <c r="B27" s="16"/>
      <c r="C27" s="16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ht="18">
      <c r="A28" s="147" t="s">
        <v>43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</row>
    <row r="29" spans="1:16" ht="12.75">
      <c r="A29" s="29"/>
      <c r="B29" s="29"/>
      <c r="C29" s="29"/>
      <c r="D29" s="29"/>
      <c r="E29" s="29"/>
      <c r="F29" s="29"/>
      <c r="G29" s="29"/>
      <c r="H29" s="16"/>
      <c r="I29" s="16"/>
      <c r="J29" s="16"/>
      <c r="K29" s="16"/>
      <c r="L29" s="16"/>
      <c r="M29" s="16"/>
      <c r="N29" s="16"/>
      <c r="O29" s="16"/>
      <c r="P29" s="55" t="s">
        <v>23</v>
      </c>
    </row>
    <row r="30" spans="1:15" ht="13.5">
      <c r="A30" s="16" t="s">
        <v>0</v>
      </c>
      <c r="B30" s="16" t="s">
        <v>44</v>
      </c>
      <c r="C30" s="16"/>
      <c r="D30" s="56"/>
      <c r="E30" s="2">
        <v>1</v>
      </c>
      <c r="F30" s="2">
        <v>2</v>
      </c>
      <c r="G30" s="2">
        <v>3</v>
      </c>
      <c r="H30" s="2">
        <v>4</v>
      </c>
      <c r="I30" s="2">
        <v>5</v>
      </c>
      <c r="J30" s="2">
        <v>6</v>
      </c>
      <c r="K30" s="2">
        <v>7</v>
      </c>
      <c r="L30" s="2">
        <v>8</v>
      </c>
      <c r="M30" s="2">
        <v>9</v>
      </c>
      <c r="N30" s="2">
        <v>10</v>
      </c>
      <c r="O30" s="6" t="s">
        <v>8</v>
      </c>
    </row>
    <row r="31" spans="1:16" ht="12.75">
      <c r="A31" s="16" t="s">
        <v>1</v>
      </c>
      <c r="B31" s="16">
        <v>18</v>
      </c>
      <c r="C31" s="16"/>
      <c r="D31" s="57">
        <v>1</v>
      </c>
      <c r="E31" s="56"/>
      <c r="F31" s="56"/>
      <c r="G31" s="56"/>
      <c r="H31" s="56"/>
      <c r="I31" s="56">
        <v>1</v>
      </c>
      <c r="J31" s="56"/>
      <c r="K31" s="56">
        <v>2</v>
      </c>
      <c r="L31" s="56">
        <v>9</v>
      </c>
      <c r="M31" s="56">
        <v>4</v>
      </c>
      <c r="N31" s="56">
        <v>2</v>
      </c>
      <c r="O31" s="56">
        <f aca="true" t="shared" si="2" ref="O31:O36">E31+F31+G31+H31+I31+J31+K31+L31+M31+N31</f>
        <v>18</v>
      </c>
      <c r="P31" s="84">
        <f>(E31*E30+F31*F30+G31*G30+H31*H30+I31*I30+J31*J30+K31*K30+L31*L30+M31*M30+N31*N30)/18</f>
        <v>8.166666666666666</v>
      </c>
    </row>
    <row r="32" spans="1:16" ht="12.75">
      <c r="A32" s="16" t="s">
        <v>2</v>
      </c>
      <c r="B32" s="16">
        <v>19</v>
      </c>
      <c r="C32" s="16"/>
      <c r="D32" s="57">
        <v>2</v>
      </c>
      <c r="E32" s="56"/>
      <c r="F32" s="56">
        <v>1</v>
      </c>
      <c r="G32" s="56"/>
      <c r="H32" s="56"/>
      <c r="I32" s="56">
        <v>2</v>
      </c>
      <c r="J32" s="56"/>
      <c r="K32" s="56">
        <v>6</v>
      </c>
      <c r="L32" s="56">
        <v>6</v>
      </c>
      <c r="M32" s="56"/>
      <c r="N32" s="56">
        <v>3</v>
      </c>
      <c r="O32" s="56">
        <f t="shared" si="2"/>
        <v>18</v>
      </c>
      <c r="P32" s="84">
        <f>(E32*E30+F32*F30+G32*G30+H32*H30+I32*I30+J32*J30+K32*K30+L32*L30+M32*M30+N32*N30)/18</f>
        <v>7.333333333333333</v>
      </c>
    </row>
    <row r="33" spans="1:16" ht="12.75">
      <c r="A33" s="16"/>
      <c r="B33" s="16"/>
      <c r="C33" s="16"/>
      <c r="D33" s="57">
        <v>3</v>
      </c>
      <c r="E33" s="56"/>
      <c r="F33" s="56"/>
      <c r="G33" s="56"/>
      <c r="H33" s="56"/>
      <c r="I33" s="56">
        <v>1</v>
      </c>
      <c r="J33" s="56">
        <v>2</v>
      </c>
      <c r="K33" s="56">
        <v>2</v>
      </c>
      <c r="L33" s="56">
        <v>3</v>
      </c>
      <c r="M33" s="56">
        <v>5</v>
      </c>
      <c r="N33" s="56">
        <v>5</v>
      </c>
      <c r="O33" s="56">
        <f t="shared" si="2"/>
        <v>18</v>
      </c>
      <c r="P33" s="84">
        <f>(E33*E30+F33*F30+G33*G30+H33*H30+I33*I30+J33*J30+K33*K30+L33*L30+M33*M30+N33*N30)/18</f>
        <v>8.333333333333334</v>
      </c>
    </row>
    <row r="34" spans="1:16" ht="12.75">
      <c r="A34" s="16"/>
      <c r="B34" s="16"/>
      <c r="C34" s="16"/>
      <c r="D34" s="57">
        <v>4</v>
      </c>
      <c r="E34" s="56"/>
      <c r="F34" s="56"/>
      <c r="G34" s="56"/>
      <c r="H34" s="56"/>
      <c r="I34" s="56">
        <v>1</v>
      </c>
      <c r="J34" s="56"/>
      <c r="K34" s="56">
        <v>1</v>
      </c>
      <c r="L34" s="56">
        <v>2</v>
      </c>
      <c r="M34" s="56">
        <v>5</v>
      </c>
      <c r="N34" s="56">
        <v>9</v>
      </c>
      <c r="O34" s="56">
        <f t="shared" si="2"/>
        <v>18</v>
      </c>
      <c r="P34" s="84">
        <f>(E34*E30+F34*F30+G34*G30+H34*H30+I34*I30+J34*J30+K34*K30+L34*L30+M34*M30+N34*N30)/18</f>
        <v>9.055555555555555</v>
      </c>
    </row>
    <row r="35" spans="1:16" ht="12.75">
      <c r="A35" s="3" t="s">
        <v>4</v>
      </c>
      <c r="B35" s="16"/>
      <c r="C35" s="16"/>
      <c r="D35" s="57">
        <v>5</v>
      </c>
      <c r="E35" s="56"/>
      <c r="F35" s="56"/>
      <c r="G35" s="56"/>
      <c r="H35" s="56"/>
      <c r="I35" s="56">
        <v>1</v>
      </c>
      <c r="J35" s="56"/>
      <c r="K35" s="56"/>
      <c r="L35" s="56">
        <v>2</v>
      </c>
      <c r="M35" s="56">
        <v>3</v>
      </c>
      <c r="N35" s="56">
        <v>12</v>
      </c>
      <c r="O35" s="56">
        <f t="shared" si="2"/>
        <v>18</v>
      </c>
      <c r="P35" s="84">
        <f>(E35*E30+F35*F30+G35*G30+H35*H30+I35*I30+J35*J30+K35*K30+L35*L30+M35*M30+N35*N30)/18</f>
        <v>9.333333333333334</v>
      </c>
    </row>
    <row r="36" spans="1:16" ht="12.75">
      <c r="A36" s="16"/>
      <c r="B36" s="16"/>
      <c r="C36" s="16"/>
      <c r="D36" s="23" t="s">
        <v>15</v>
      </c>
      <c r="E36" s="56"/>
      <c r="F36" s="56"/>
      <c r="G36" s="56"/>
      <c r="H36" s="56"/>
      <c r="I36" s="56">
        <v>1</v>
      </c>
      <c r="J36" s="56">
        <v>1</v>
      </c>
      <c r="K36" s="56">
        <v>1</v>
      </c>
      <c r="L36" s="56">
        <v>3</v>
      </c>
      <c r="M36" s="56">
        <v>7</v>
      </c>
      <c r="N36" s="56">
        <v>5</v>
      </c>
      <c r="O36" s="56">
        <f t="shared" si="2"/>
        <v>18</v>
      </c>
      <c r="P36" s="84">
        <f>(E36*E30+F36*F30+G36*G30+H36*H30+I36*I30+J36*J30+K36*K30+L36*L30+M36*M30+N36*N30)/18</f>
        <v>8.61111111111111</v>
      </c>
    </row>
    <row r="37" spans="1:16" ht="12.75">
      <c r="A37" s="3" t="s">
        <v>5</v>
      </c>
      <c r="B37" s="16"/>
      <c r="C37" s="16"/>
      <c r="D37" s="63" t="s">
        <v>30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65">
        <f>SUM(P31:P35)/5</f>
        <v>8.444444444444446</v>
      </c>
    </row>
    <row r="38" spans="1:15" ht="12.75">
      <c r="A38" s="2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2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147" t="s">
        <v>45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</row>
    <row r="41" spans="1:16" ht="12.75">
      <c r="A41" s="29"/>
      <c r="B41" s="29"/>
      <c r="C41" s="29"/>
      <c r="D41" s="29"/>
      <c r="E41" s="29"/>
      <c r="F41" s="29"/>
      <c r="G41" s="29"/>
      <c r="H41" s="16"/>
      <c r="I41" s="16"/>
      <c r="J41" s="16"/>
      <c r="K41" s="16"/>
      <c r="L41" s="16"/>
      <c r="M41" s="16"/>
      <c r="N41" s="16"/>
      <c r="O41" s="16"/>
      <c r="P41" s="58" t="s">
        <v>23</v>
      </c>
    </row>
    <row r="42" spans="1:16" ht="13.5">
      <c r="A42" s="16" t="s">
        <v>0</v>
      </c>
      <c r="B42" s="16" t="s">
        <v>46</v>
      </c>
      <c r="C42" s="16"/>
      <c r="D42" s="56"/>
      <c r="E42" s="2">
        <v>1</v>
      </c>
      <c r="F42" s="2">
        <v>2</v>
      </c>
      <c r="G42" s="2">
        <v>3</v>
      </c>
      <c r="H42" s="2">
        <v>4</v>
      </c>
      <c r="I42" s="2">
        <v>5</v>
      </c>
      <c r="J42" s="2">
        <v>6</v>
      </c>
      <c r="K42" s="2">
        <v>7</v>
      </c>
      <c r="L42" s="2">
        <v>8</v>
      </c>
      <c r="M42" s="2">
        <v>9</v>
      </c>
      <c r="N42" s="2">
        <v>10</v>
      </c>
      <c r="O42" s="6" t="s">
        <v>8</v>
      </c>
      <c r="P42" s="58"/>
    </row>
    <row r="43" spans="1:16" ht="12.75">
      <c r="A43" s="16" t="s">
        <v>1</v>
      </c>
      <c r="B43" s="16">
        <v>16</v>
      </c>
      <c r="C43" s="16"/>
      <c r="D43" s="57">
        <v>1</v>
      </c>
      <c r="E43" s="56"/>
      <c r="F43" s="56"/>
      <c r="G43" s="56"/>
      <c r="H43" s="56">
        <v>1</v>
      </c>
      <c r="I43" s="56">
        <v>1</v>
      </c>
      <c r="J43" s="56"/>
      <c r="K43" s="56"/>
      <c r="L43" s="56">
        <v>4</v>
      </c>
      <c r="M43" s="56">
        <v>6</v>
      </c>
      <c r="N43" s="56">
        <v>4</v>
      </c>
      <c r="O43" s="56">
        <f aca="true" t="shared" si="3" ref="O43:O48">E43+F43+G43+H43+I43+J43+K43+L43+M43+N43</f>
        <v>16</v>
      </c>
      <c r="P43" s="84">
        <f>(E43*E42+F43*F42+G43*G42+H43*H42+I43*I42+J43*J42+K43*K42+L43*L42+M43*M42+N43*N42)/16</f>
        <v>8.4375</v>
      </c>
    </row>
    <row r="44" spans="1:16" ht="12.75">
      <c r="A44" s="16" t="s">
        <v>2</v>
      </c>
      <c r="B44" s="16">
        <v>16</v>
      </c>
      <c r="C44" s="16"/>
      <c r="D44" s="57">
        <v>2</v>
      </c>
      <c r="E44" s="56"/>
      <c r="F44" s="56">
        <v>1</v>
      </c>
      <c r="G44" s="56"/>
      <c r="H44" s="56"/>
      <c r="I44" s="56">
        <v>1</v>
      </c>
      <c r="J44" s="56">
        <v>2</v>
      </c>
      <c r="K44" s="56">
        <v>2</v>
      </c>
      <c r="L44" s="56">
        <v>2</v>
      </c>
      <c r="M44" s="56">
        <v>5</v>
      </c>
      <c r="N44" s="56">
        <v>3</v>
      </c>
      <c r="O44" s="56">
        <f t="shared" si="3"/>
        <v>16</v>
      </c>
      <c r="P44" s="84">
        <f>(E44*E42+F44*F42+G44*G42+H44*H42+I44*I42+J44*J42+K44*K42+L44*L42+M44*M42+N44*N42)/16</f>
        <v>7.75</v>
      </c>
    </row>
    <row r="45" spans="1:16" ht="12.75">
      <c r="A45" s="16"/>
      <c r="B45" s="16"/>
      <c r="C45" s="16"/>
      <c r="D45" s="57">
        <v>3</v>
      </c>
      <c r="E45" s="56"/>
      <c r="F45" s="56"/>
      <c r="G45" s="56"/>
      <c r="H45" s="56"/>
      <c r="I45" s="56">
        <v>1</v>
      </c>
      <c r="J45" s="56"/>
      <c r="K45" s="56"/>
      <c r="L45" s="56">
        <v>2</v>
      </c>
      <c r="M45" s="56">
        <v>5</v>
      </c>
      <c r="N45" s="56">
        <v>8</v>
      </c>
      <c r="O45" s="56">
        <f t="shared" si="3"/>
        <v>16</v>
      </c>
      <c r="P45" s="84">
        <f>(E45*E42+F45*F42+G45*G42+H45*H42+I45*I42+J45*J42+K45*K42+L45*L42+M45*M42+N45*N42)/16</f>
        <v>9.125</v>
      </c>
    </row>
    <row r="46" spans="1:16" ht="12.75">
      <c r="A46" s="16"/>
      <c r="B46" s="16"/>
      <c r="C46" s="16"/>
      <c r="D46" s="57">
        <v>4</v>
      </c>
      <c r="E46" s="56"/>
      <c r="F46" s="56"/>
      <c r="G46" s="56"/>
      <c r="H46" s="56"/>
      <c r="I46" s="56">
        <v>1</v>
      </c>
      <c r="J46" s="56">
        <v>1</v>
      </c>
      <c r="K46" s="56">
        <v>2</v>
      </c>
      <c r="L46" s="56">
        <v>1</v>
      </c>
      <c r="M46" s="56">
        <v>4</v>
      </c>
      <c r="N46" s="56">
        <v>7</v>
      </c>
      <c r="O46" s="56">
        <f t="shared" si="3"/>
        <v>16</v>
      </c>
      <c r="P46" s="84">
        <f>(E46*E42+F46*F42+G46*G42+H46*H42+I46*I42+J46*J42+K46*K42+L46*L42+M46*M42+N46*N42)/16</f>
        <v>8.6875</v>
      </c>
    </row>
    <row r="47" spans="1:16" ht="12.75">
      <c r="A47" s="3" t="s">
        <v>4</v>
      </c>
      <c r="B47" s="16"/>
      <c r="C47" s="16"/>
      <c r="D47" s="57">
        <v>5</v>
      </c>
      <c r="E47" s="56"/>
      <c r="F47" s="56"/>
      <c r="G47" s="56"/>
      <c r="H47" s="56"/>
      <c r="I47" s="56"/>
      <c r="J47" s="56">
        <v>2</v>
      </c>
      <c r="K47" s="56">
        <v>1</v>
      </c>
      <c r="L47" s="56">
        <v>1</v>
      </c>
      <c r="M47" s="56">
        <v>3</v>
      </c>
      <c r="N47" s="56">
        <v>9</v>
      </c>
      <c r="O47" s="56">
        <f t="shared" si="3"/>
        <v>16</v>
      </c>
      <c r="P47" s="84">
        <f>(E47*E42+F47*F42+G47*G42+H47*H42+I47*I42+J47*J42+K47*K42+L47*L42+M47*M42+N47*N42)/16</f>
        <v>9</v>
      </c>
    </row>
    <row r="48" spans="1:16" ht="12.75">
      <c r="A48" s="16"/>
      <c r="B48" s="16"/>
      <c r="C48" s="16"/>
      <c r="D48" s="23" t="s">
        <v>15</v>
      </c>
      <c r="E48" s="56"/>
      <c r="F48" s="56"/>
      <c r="G48" s="56"/>
      <c r="H48" s="56"/>
      <c r="I48" s="56"/>
      <c r="J48" s="56">
        <v>1</v>
      </c>
      <c r="K48" s="56">
        <v>1</v>
      </c>
      <c r="L48" s="56">
        <v>6</v>
      </c>
      <c r="M48" s="56">
        <v>4</v>
      </c>
      <c r="N48" s="56">
        <v>4</v>
      </c>
      <c r="O48" s="56">
        <f t="shared" si="3"/>
        <v>16</v>
      </c>
      <c r="P48" s="84">
        <f>(E48*E42+F48*F42+G48*G42+H48*H42+I48*I42+J48*J42+K48*K42+L48*L42+M48*M42+N48*N42)/16</f>
        <v>8.5625</v>
      </c>
    </row>
    <row r="49" spans="1:16" ht="12.75">
      <c r="A49" s="16"/>
      <c r="B49" s="16"/>
      <c r="C49" s="16"/>
      <c r="D49" s="63" t="s">
        <v>30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65">
        <f>SUM(P43:P47)/5</f>
        <v>8.6</v>
      </c>
    </row>
    <row r="50" spans="1:15" ht="12.75">
      <c r="A50" s="3" t="s">
        <v>5</v>
      </c>
      <c r="B50" s="16"/>
      <c r="C50" s="16"/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2:15" ht="12.75">
      <c r="B51" s="16"/>
      <c r="C51" s="16"/>
      <c r="D51" s="59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</row>
    <row r="52" spans="1:15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ht="12.75">
      <c r="A53" s="16"/>
    </row>
    <row r="54" ht="12.75">
      <c r="A54" s="16"/>
    </row>
    <row r="55" ht="15">
      <c r="A55" s="83" t="s">
        <v>40</v>
      </c>
    </row>
    <row r="57" spans="1:6" ht="12.75">
      <c r="A57" s="82" t="s">
        <v>35</v>
      </c>
      <c r="B57" s="7"/>
      <c r="C57" s="7"/>
      <c r="D57" s="7"/>
      <c r="E57" s="7"/>
      <c r="F57" s="7"/>
    </row>
    <row r="58" spans="1:6" ht="12.75">
      <c r="A58" s="82" t="s">
        <v>36</v>
      </c>
      <c r="B58" s="7"/>
      <c r="C58" s="7"/>
      <c r="D58" s="7"/>
      <c r="E58" s="7"/>
      <c r="F58" s="7"/>
    </row>
    <row r="59" spans="1:6" ht="12.75">
      <c r="A59" s="82" t="s">
        <v>37</v>
      </c>
      <c r="B59" s="7"/>
      <c r="C59" s="7"/>
      <c r="D59" s="7"/>
      <c r="E59" s="7"/>
      <c r="F59" s="7"/>
    </row>
    <row r="60" spans="1:6" ht="12.75">
      <c r="A60" s="82" t="s">
        <v>38</v>
      </c>
      <c r="B60" s="7"/>
      <c r="C60" s="7"/>
      <c r="D60" s="7"/>
      <c r="E60" s="7"/>
      <c r="F60" s="7"/>
    </row>
    <row r="61" spans="1:6" ht="12.75">
      <c r="A61" s="82" t="s">
        <v>39</v>
      </c>
      <c r="B61" s="7"/>
      <c r="C61" s="7"/>
      <c r="D61" s="7"/>
      <c r="E61" s="7"/>
      <c r="F61" s="7"/>
    </row>
  </sheetData>
  <mergeCells count="4">
    <mergeCell ref="A1:B1"/>
    <mergeCell ref="A15:O15"/>
    <mergeCell ref="A28:O28"/>
    <mergeCell ref="A40:O40"/>
  </mergeCells>
  <printOptions/>
  <pageMargins left="0.2755905511811024" right="0.75" top="0.3937007874015748" bottom="0.2362204724409449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7">
      <selection activeCell="P26" sqref="P26"/>
    </sheetView>
  </sheetViews>
  <sheetFormatPr defaultColWidth="9.140625" defaultRowHeight="12.75"/>
  <cols>
    <col min="1" max="1" width="21.57421875" style="0" customWidth="1"/>
    <col min="3" max="3" width="14.8515625" style="0" customWidth="1"/>
    <col min="4" max="4" width="11.421875" style="0" customWidth="1"/>
    <col min="5" max="12" width="2.7109375" style="0" customWidth="1"/>
    <col min="13" max="13" width="3.421875" style="0" customWidth="1"/>
    <col min="14" max="14" width="3.140625" style="0" customWidth="1"/>
    <col min="15" max="15" width="7.00390625" style="0" customWidth="1"/>
    <col min="16" max="16" width="8.7109375" style="0" bestFit="1" customWidth="1"/>
  </cols>
  <sheetData>
    <row r="1" spans="1:2" ht="21" thickBot="1">
      <c r="A1" s="145" t="s">
        <v>20</v>
      </c>
      <c r="B1" s="146"/>
    </row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2.75">
      <c r="A3" s="28" t="s">
        <v>41</v>
      </c>
      <c r="B3" s="28"/>
      <c r="C3" s="28"/>
      <c r="D3" s="28"/>
      <c r="E3" s="28"/>
      <c r="F3" s="28"/>
      <c r="G3" s="28"/>
      <c r="H3" s="28"/>
      <c r="I3" s="24"/>
      <c r="J3" s="24"/>
      <c r="K3" s="24"/>
      <c r="L3" s="24"/>
      <c r="M3" s="24"/>
      <c r="N3" s="5"/>
      <c r="O3" s="5"/>
      <c r="P3" s="5"/>
    </row>
    <row r="4" spans="1:16" ht="12.75">
      <c r="A4" s="15"/>
      <c r="B4" s="15"/>
      <c r="C4" s="1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3.5">
      <c r="A5" s="16" t="s">
        <v>0</v>
      </c>
      <c r="B5" s="16" t="s">
        <v>24</v>
      </c>
      <c r="C5" s="16"/>
      <c r="D5" s="56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6" t="s">
        <v>8</v>
      </c>
      <c r="P5" s="55"/>
    </row>
    <row r="6" spans="1:16" ht="12.75">
      <c r="A6" s="16" t="s">
        <v>1</v>
      </c>
      <c r="B6" s="16">
        <v>14</v>
      </c>
      <c r="C6" s="16"/>
      <c r="D6" s="57">
        <v>1</v>
      </c>
      <c r="E6" s="56">
        <v>1</v>
      </c>
      <c r="F6" s="56"/>
      <c r="G6" s="56"/>
      <c r="H6" s="56"/>
      <c r="I6" s="56">
        <v>2</v>
      </c>
      <c r="J6" s="56"/>
      <c r="K6" s="56">
        <v>3</v>
      </c>
      <c r="L6" s="56">
        <v>4</v>
      </c>
      <c r="M6" s="56">
        <v>1</v>
      </c>
      <c r="N6" s="56">
        <v>3</v>
      </c>
      <c r="O6" s="56">
        <f>E6+F6+G6+H6+I6+J6+K6+L6+M6+N6</f>
        <v>14</v>
      </c>
      <c r="P6" s="84">
        <f>(E6*E5+F6*F5+G6*G5+H6*H5+I6*I5+J6*J5+K6*K5+L6*L5+M6*M5+N6*N5)/14</f>
        <v>7.357142857142857</v>
      </c>
    </row>
    <row r="7" spans="1:16" ht="12.75">
      <c r="A7" s="16" t="s">
        <v>2</v>
      </c>
      <c r="B7" s="16">
        <v>15</v>
      </c>
      <c r="C7" s="16"/>
      <c r="D7" s="57">
        <v>2</v>
      </c>
      <c r="E7" s="56"/>
      <c r="F7" s="56"/>
      <c r="G7" s="56"/>
      <c r="H7" s="56"/>
      <c r="I7" s="56">
        <v>2</v>
      </c>
      <c r="J7" s="56">
        <v>2</v>
      </c>
      <c r="K7" s="56">
        <v>3</v>
      </c>
      <c r="L7" s="56">
        <v>3</v>
      </c>
      <c r="M7" s="56">
        <v>2</v>
      </c>
      <c r="N7" s="56">
        <v>2</v>
      </c>
      <c r="O7" s="56">
        <f aca="true" t="shared" si="0" ref="O7:O12">E7+F7+G7+H7+I7+J7+K7+L7+M7+N7</f>
        <v>14</v>
      </c>
      <c r="P7" s="84">
        <f>(E7*E5+F7*F5+G7*G5+H7*H5+I7*I5+J7*J5+K7*K5+L7*L5+M7*M5+N7*N5)/14</f>
        <v>7.5</v>
      </c>
    </row>
    <row r="8" spans="1:16" ht="12.75">
      <c r="A8" s="16"/>
      <c r="B8" s="16"/>
      <c r="C8" s="16"/>
      <c r="D8" s="57">
        <v>3</v>
      </c>
      <c r="E8" s="56"/>
      <c r="F8" s="56"/>
      <c r="G8" s="56"/>
      <c r="H8" s="56"/>
      <c r="I8" s="56">
        <v>1</v>
      </c>
      <c r="J8" s="56">
        <v>3</v>
      </c>
      <c r="K8" s="56">
        <v>2</v>
      </c>
      <c r="L8" s="56">
        <v>2</v>
      </c>
      <c r="M8" s="56">
        <v>4</v>
      </c>
      <c r="N8" s="56">
        <v>2</v>
      </c>
      <c r="O8" s="56">
        <f t="shared" si="0"/>
        <v>14</v>
      </c>
      <c r="P8" s="84">
        <f>(E8*E5+F8*F5+G8*G5+H8*H5+I8*I5+J8*J5+K8*K5+L8*L5+M8*M5+N8*N5)/14</f>
        <v>7.785714285714286</v>
      </c>
    </row>
    <row r="9" spans="1:16" ht="12.75">
      <c r="A9" s="16"/>
      <c r="B9" s="16"/>
      <c r="C9" s="16"/>
      <c r="D9" s="57">
        <v>4</v>
      </c>
      <c r="E9" s="56"/>
      <c r="F9" s="56"/>
      <c r="G9" s="56"/>
      <c r="H9" s="56"/>
      <c r="I9" s="56">
        <v>1</v>
      </c>
      <c r="J9" s="56"/>
      <c r="K9" s="56">
        <v>4</v>
      </c>
      <c r="L9" s="56">
        <v>3</v>
      </c>
      <c r="M9" s="56">
        <v>2</v>
      </c>
      <c r="N9" s="56">
        <v>4</v>
      </c>
      <c r="O9" s="56">
        <f t="shared" si="0"/>
        <v>14</v>
      </c>
      <c r="P9" s="84">
        <f>(E9*E5+F9*F5+G9*G5+H9*H5+I9*I5+J9*J5+K9*K5+L9*L5+M9*M5+N9*N5)/14</f>
        <v>8.214285714285714</v>
      </c>
    </row>
    <row r="10" spans="1:16" ht="12.75">
      <c r="A10" s="3" t="s">
        <v>4</v>
      </c>
      <c r="B10" s="16"/>
      <c r="C10" s="16"/>
      <c r="D10" s="57">
        <v>5</v>
      </c>
      <c r="E10" s="56">
        <v>1</v>
      </c>
      <c r="F10" s="56"/>
      <c r="G10" s="56"/>
      <c r="H10" s="56"/>
      <c r="I10" s="56"/>
      <c r="J10" s="56"/>
      <c r="K10" s="56">
        <v>1</v>
      </c>
      <c r="L10" s="56">
        <v>5</v>
      </c>
      <c r="M10" s="56">
        <v>3</v>
      </c>
      <c r="N10" s="56">
        <v>4</v>
      </c>
      <c r="O10" s="56">
        <f t="shared" si="0"/>
        <v>14</v>
      </c>
      <c r="P10" s="84">
        <f>(E10*E5+F10*F5+G10*G5+H10*H5+I10*I5+J10*J5+K10*K5+L10*L5+M10*M5+N10*N5)/14</f>
        <v>8.214285714285714</v>
      </c>
    </row>
    <row r="11" spans="1:16" ht="12.75">
      <c r="A11" s="16"/>
      <c r="B11" s="16"/>
      <c r="C11" s="16"/>
      <c r="D11" s="63" t="s">
        <v>25</v>
      </c>
      <c r="E11" s="56"/>
      <c r="F11" s="56"/>
      <c r="G11" s="56"/>
      <c r="H11" s="56"/>
      <c r="I11" s="56"/>
      <c r="J11" s="56"/>
      <c r="K11" s="56">
        <v>2</v>
      </c>
      <c r="L11" s="56">
        <v>1</v>
      </c>
      <c r="M11" s="56">
        <v>2</v>
      </c>
      <c r="N11" s="56">
        <v>9</v>
      </c>
      <c r="O11" s="56">
        <f t="shared" si="0"/>
        <v>14</v>
      </c>
      <c r="P11" s="84">
        <f>(E11*E5+F11*F5+G11*G5+H11*H5+I11*I5+J11*J5+K11*K5+L11*L5+M11*M5+N11*N5)/14</f>
        <v>9.285714285714286</v>
      </c>
    </row>
    <row r="12" spans="1:16" ht="12.75">
      <c r="A12" s="3" t="s">
        <v>5</v>
      </c>
      <c r="B12" s="16"/>
      <c r="C12" s="16"/>
      <c r="D12" s="63" t="s">
        <v>3</v>
      </c>
      <c r="E12" s="56"/>
      <c r="F12" s="56"/>
      <c r="G12" s="56"/>
      <c r="H12" s="56"/>
      <c r="I12" s="56"/>
      <c r="J12" s="56"/>
      <c r="K12" s="56">
        <v>3</v>
      </c>
      <c r="L12" s="56">
        <v>1</v>
      </c>
      <c r="M12" s="56">
        <v>5</v>
      </c>
      <c r="N12" s="56">
        <v>5</v>
      </c>
      <c r="O12" s="56">
        <f t="shared" si="0"/>
        <v>14</v>
      </c>
      <c r="P12" s="84">
        <f>(E12*E5+F12*F5+G12*G5+H12*H5+I12*I5+J12*J5+K12*K5+L12*L5+M12*M5+N12*N5)/14</f>
        <v>8.857142857142858</v>
      </c>
    </row>
    <row r="13" spans="1:16" ht="12.75">
      <c r="A13" s="16"/>
      <c r="B13" s="16"/>
      <c r="C13" s="16"/>
      <c r="D13" s="63" t="s">
        <v>29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65">
        <f>SUM(P6:P10)/5</f>
        <v>7.814285714285714</v>
      </c>
    </row>
    <row r="14" spans="1:16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2.75">
      <c r="A16" s="147" t="s">
        <v>42</v>
      </c>
      <c r="B16" s="147"/>
      <c r="C16" s="147"/>
      <c r="D16" s="147"/>
      <c r="E16" s="147"/>
      <c r="F16" s="147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2.75">
      <c r="A17" s="15"/>
      <c r="B17" s="15"/>
      <c r="C17" s="1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5" ht="13.5">
      <c r="A18" s="16" t="s">
        <v>0</v>
      </c>
      <c r="B18" s="16" t="s">
        <v>18</v>
      </c>
      <c r="C18" s="16"/>
      <c r="D18" s="56"/>
      <c r="E18" s="2">
        <v>1</v>
      </c>
      <c r="F18" s="2">
        <v>2</v>
      </c>
      <c r="G18" s="2">
        <v>3</v>
      </c>
      <c r="H18" s="2">
        <v>4</v>
      </c>
      <c r="I18" s="2">
        <v>5</v>
      </c>
      <c r="J18" s="2">
        <v>6</v>
      </c>
      <c r="K18" s="2">
        <v>7</v>
      </c>
      <c r="L18" s="2">
        <v>8</v>
      </c>
      <c r="M18" s="2">
        <v>9</v>
      </c>
      <c r="N18" s="2">
        <v>10</v>
      </c>
      <c r="O18" s="6" t="s">
        <v>8</v>
      </c>
    </row>
    <row r="19" spans="1:16" ht="12.75">
      <c r="A19" s="16" t="s">
        <v>1</v>
      </c>
      <c r="B19" s="16">
        <v>16</v>
      </c>
      <c r="C19" s="16"/>
      <c r="D19" s="57">
        <v>1</v>
      </c>
      <c r="E19" s="56"/>
      <c r="F19" s="56"/>
      <c r="G19" s="56"/>
      <c r="H19" s="56">
        <v>1</v>
      </c>
      <c r="I19" s="56">
        <v>1</v>
      </c>
      <c r="J19" s="56"/>
      <c r="K19" s="56"/>
      <c r="L19" s="56">
        <v>1</v>
      </c>
      <c r="M19" s="56">
        <v>6</v>
      </c>
      <c r="N19" s="56">
        <v>7</v>
      </c>
      <c r="O19" s="56">
        <f>E19+F19+G19+H19+I19+J19+K19+L19+M19+N19</f>
        <v>16</v>
      </c>
      <c r="P19" s="84">
        <f>(E19*E18+F19*F18+G19*G18+H19*H18+I19*I18+J19*J18+K19*K18+L19*L18+M19*M18+N19*N18)/16</f>
        <v>8.8125</v>
      </c>
    </row>
    <row r="20" spans="1:16" ht="12.75">
      <c r="A20" s="16" t="s">
        <v>2</v>
      </c>
      <c r="B20" s="16">
        <v>16</v>
      </c>
      <c r="C20" s="16"/>
      <c r="D20" s="57">
        <v>2</v>
      </c>
      <c r="E20" s="56"/>
      <c r="F20" s="56"/>
      <c r="G20" s="56"/>
      <c r="H20" s="56"/>
      <c r="I20" s="56">
        <v>1</v>
      </c>
      <c r="J20" s="56">
        <v>2</v>
      </c>
      <c r="K20" s="56">
        <v>1</v>
      </c>
      <c r="L20" s="56">
        <v>2</v>
      </c>
      <c r="M20" s="56">
        <v>4</v>
      </c>
      <c r="N20" s="56">
        <v>6</v>
      </c>
      <c r="O20" s="56">
        <f aca="true" t="shared" si="1" ref="O20:O25">E20+F20+G20+H20+I20+J20+K20+L20+M20+N20</f>
        <v>16</v>
      </c>
      <c r="P20" s="84">
        <f>(E20*E18+F20*F18+G20*G18+H20*H18+I20*I18+J20*J18+K20*K18+L20*L18+M20*M18+N20*N18)/16</f>
        <v>8.5</v>
      </c>
    </row>
    <row r="21" spans="1:16" ht="12.75">
      <c r="A21" s="16"/>
      <c r="B21" s="16"/>
      <c r="C21" s="16"/>
      <c r="D21" s="57">
        <v>3</v>
      </c>
      <c r="E21" s="56"/>
      <c r="F21" s="56"/>
      <c r="G21" s="56">
        <v>1</v>
      </c>
      <c r="H21" s="56"/>
      <c r="I21" s="56">
        <v>1</v>
      </c>
      <c r="J21" s="56"/>
      <c r="K21" s="56">
        <v>2</v>
      </c>
      <c r="L21" s="56">
        <v>4</v>
      </c>
      <c r="M21" s="56">
        <v>3</v>
      </c>
      <c r="N21" s="56">
        <v>5</v>
      </c>
      <c r="O21" s="56">
        <f t="shared" si="1"/>
        <v>16</v>
      </c>
      <c r="P21" s="84">
        <f>(E21*E18+F21*F18+G21*G18+H21*H18+I21*I18+J21*J18+K21*K18+L21*L18+M21*M18+N21*N18)/15</f>
        <v>8.733333333333333</v>
      </c>
    </row>
    <row r="22" spans="1:16" ht="12.75">
      <c r="A22" s="16"/>
      <c r="B22" s="16"/>
      <c r="C22" s="16"/>
      <c r="D22" s="57">
        <v>4</v>
      </c>
      <c r="E22" s="56"/>
      <c r="F22" s="56"/>
      <c r="G22" s="56"/>
      <c r="H22" s="56"/>
      <c r="I22" s="56">
        <v>2</v>
      </c>
      <c r="J22" s="56"/>
      <c r="K22" s="56"/>
      <c r="L22" s="56">
        <v>3</v>
      </c>
      <c r="M22" s="56">
        <v>5</v>
      </c>
      <c r="N22" s="56">
        <v>6</v>
      </c>
      <c r="O22" s="56">
        <f t="shared" si="1"/>
        <v>16</v>
      </c>
      <c r="P22" s="84">
        <f>(E22*E18+F22*F18+G22*G18+H22*H18+I22*I18+J22*J18+K22*K18+L22*L18+M22*M18+N22*N18)/16</f>
        <v>8.6875</v>
      </c>
    </row>
    <row r="23" spans="1:16" ht="12.75">
      <c r="A23" s="3" t="s">
        <v>4</v>
      </c>
      <c r="B23" s="16"/>
      <c r="C23" s="16"/>
      <c r="D23" s="57">
        <v>5</v>
      </c>
      <c r="E23" s="56"/>
      <c r="F23" s="56"/>
      <c r="G23" s="56"/>
      <c r="H23" s="56"/>
      <c r="I23" s="56">
        <v>2</v>
      </c>
      <c r="J23" s="56"/>
      <c r="K23" s="56"/>
      <c r="L23" s="56">
        <v>1</v>
      </c>
      <c r="M23" s="56">
        <v>1</v>
      </c>
      <c r="N23" s="56">
        <v>12</v>
      </c>
      <c r="O23" s="56">
        <f t="shared" si="1"/>
        <v>16</v>
      </c>
      <c r="P23" s="84">
        <f>(E23*E18+F23*F18+G23*G18+H23*H18+I23*I18+J23*J18+K23*K18+L23*L18+M23*M18+N23*N18)/16</f>
        <v>9.1875</v>
      </c>
    </row>
    <row r="24" spans="1:16" ht="12.75">
      <c r="A24" s="16"/>
      <c r="B24" s="16"/>
      <c r="C24" s="16"/>
      <c r="D24" s="63" t="s">
        <v>26</v>
      </c>
      <c r="E24" s="56"/>
      <c r="F24" s="56"/>
      <c r="G24" s="56"/>
      <c r="H24" s="56"/>
      <c r="I24" s="56">
        <v>1</v>
      </c>
      <c r="J24" s="56"/>
      <c r="K24" s="56">
        <v>3</v>
      </c>
      <c r="L24" s="56">
        <v>2</v>
      </c>
      <c r="M24" s="56">
        <v>3</v>
      </c>
      <c r="N24" s="56">
        <v>7</v>
      </c>
      <c r="O24" s="56">
        <f t="shared" si="1"/>
        <v>16</v>
      </c>
      <c r="P24" s="84">
        <f>(E24*E18+F24*F18+G24*G18+H24*H18+I24*I18+J24*J18+K24*K18+L24*L18+M24*M18+N24*N18)/16</f>
        <v>8.6875</v>
      </c>
    </row>
    <row r="25" spans="1:16" ht="12.75">
      <c r="A25" s="16"/>
      <c r="B25" s="16"/>
      <c r="C25" s="16"/>
      <c r="D25" s="63" t="s">
        <v>3</v>
      </c>
      <c r="E25" s="56"/>
      <c r="F25" s="56"/>
      <c r="G25" s="56">
        <v>1</v>
      </c>
      <c r="H25" s="56"/>
      <c r="I25" s="56">
        <v>1</v>
      </c>
      <c r="J25" s="56"/>
      <c r="K25" s="56">
        <v>3</v>
      </c>
      <c r="L25" s="56">
        <v>3</v>
      </c>
      <c r="M25" s="56">
        <v>5</v>
      </c>
      <c r="N25" s="56">
        <v>3</v>
      </c>
      <c r="O25" s="56">
        <f t="shared" si="1"/>
        <v>16</v>
      </c>
      <c r="P25" s="84">
        <f>(E25*E18+F25*F18+G25*G18+H25*H18+I25*I18+J25*J18+K25*K18+L25*L18+M25*M18+N25*N18)/16</f>
        <v>8</v>
      </c>
    </row>
    <row r="26" spans="1:16" ht="12.75">
      <c r="A26" s="16"/>
      <c r="B26" s="16"/>
      <c r="C26" s="16"/>
      <c r="D26" s="63" t="s">
        <v>29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66">
        <f>SUM(P19:P23)/5</f>
        <v>8.784166666666668</v>
      </c>
    </row>
    <row r="27" spans="1:15" ht="12.75">
      <c r="A27" s="3" t="s">
        <v>5</v>
      </c>
      <c r="B27" s="16"/>
      <c r="C27" s="1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ht="12.75">
      <c r="A28" s="24"/>
      <c r="B28" s="16"/>
      <c r="C28" s="16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5" ht="12.75">
      <c r="A29" s="24"/>
      <c r="B29" s="16"/>
      <c r="C29" s="1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1:15" ht="12.75">
      <c r="A30" s="24"/>
      <c r="B30" s="16"/>
      <c r="C30" s="1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1:16" ht="12.75">
      <c r="A31" s="3"/>
      <c r="B31" s="5"/>
      <c r="C31" s="5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5"/>
    </row>
    <row r="32" spans="1:16" ht="12.75">
      <c r="A32" s="3"/>
      <c r="B32" s="5"/>
      <c r="C32" s="5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5"/>
    </row>
    <row r="33" spans="1:6" ht="12.75">
      <c r="A33" s="147" t="s">
        <v>43</v>
      </c>
      <c r="B33" s="147"/>
      <c r="C33" s="147"/>
      <c r="D33" s="147"/>
      <c r="E33" s="147"/>
      <c r="F33" s="147"/>
    </row>
    <row r="34" ht="12" customHeight="1">
      <c r="A34" s="17"/>
    </row>
    <row r="35" spans="1:15" ht="13.5">
      <c r="A35" s="16" t="s">
        <v>0</v>
      </c>
      <c r="B35" s="16" t="s">
        <v>44</v>
      </c>
      <c r="C35" s="16"/>
      <c r="D35" s="56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2">
        <v>9</v>
      </c>
      <c r="N35" s="2">
        <v>10</v>
      </c>
      <c r="O35" s="6" t="s">
        <v>8</v>
      </c>
    </row>
    <row r="36" spans="1:16" ht="12.75">
      <c r="A36" s="16" t="s">
        <v>1</v>
      </c>
      <c r="B36" s="16">
        <v>20</v>
      </c>
      <c r="C36" s="16"/>
      <c r="D36" s="57">
        <v>1</v>
      </c>
      <c r="E36" s="56"/>
      <c r="F36" s="56"/>
      <c r="G36" s="56"/>
      <c r="H36" s="56"/>
      <c r="I36" s="56"/>
      <c r="J36" s="56">
        <v>1</v>
      </c>
      <c r="K36" s="56">
        <v>4</v>
      </c>
      <c r="L36" s="56">
        <v>6</v>
      </c>
      <c r="M36" s="56">
        <v>4</v>
      </c>
      <c r="N36" s="56">
        <v>5</v>
      </c>
      <c r="O36" s="56">
        <f>E36+F36+G36+H36+I36+J36+K36+L36+M36+N36</f>
        <v>20</v>
      </c>
      <c r="P36" s="84">
        <f>(E36*E35+F36*F35+G36*G35+H36*H35+I36*I35+J36*J35+K36*K35+L36*L35+M36*M35+N36*N35)/20</f>
        <v>8.4</v>
      </c>
    </row>
    <row r="37" spans="1:16" ht="12.75">
      <c r="A37" s="16" t="s">
        <v>2</v>
      </c>
      <c r="B37" s="16">
        <v>20</v>
      </c>
      <c r="C37" s="16"/>
      <c r="D37" s="57">
        <v>2</v>
      </c>
      <c r="E37" s="56"/>
      <c r="F37" s="56"/>
      <c r="G37" s="56"/>
      <c r="H37" s="56"/>
      <c r="I37" s="56"/>
      <c r="J37" s="56">
        <v>1</v>
      </c>
      <c r="K37" s="56">
        <v>3</v>
      </c>
      <c r="L37" s="56">
        <v>5</v>
      </c>
      <c r="M37" s="56">
        <v>6</v>
      </c>
      <c r="N37" s="56">
        <v>5</v>
      </c>
      <c r="O37" s="56">
        <f aca="true" t="shared" si="2" ref="O37:O42">E37+F37+G37+H37+I37+J37+K37+L37+M37+N37</f>
        <v>20</v>
      </c>
      <c r="P37" s="84">
        <f>(E37*E35+F37*F35+G37*G35+H37*H35+I37*I35+J37*J35+K37*K35+L37*L35+M37*M35+N37*N35)/20</f>
        <v>8.55</v>
      </c>
    </row>
    <row r="38" spans="1:16" ht="12.75">
      <c r="A38" s="16"/>
      <c r="B38" s="16"/>
      <c r="C38" s="16"/>
      <c r="D38" s="57">
        <v>3</v>
      </c>
      <c r="E38" s="56">
        <v>1</v>
      </c>
      <c r="F38" s="56"/>
      <c r="G38" s="56"/>
      <c r="H38" s="56"/>
      <c r="I38" s="56"/>
      <c r="J38" s="56">
        <v>1</v>
      </c>
      <c r="K38" s="56"/>
      <c r="L38" s="56">
        <v>1</v>
      </c>
      <c r="M38" s="56">
        <v>5</v>
      </c>
      <c r="N38" s="56">
        <v>12</v>
      </c>
      <c r="O38" s="56">
        <f t="shared" si="2"/>
        <v>20</v>
      </c>
      <c r="P38" s="84">
        <f>(E38*E35+F38*F35+G38*G35+H38*H35+I38*I35+J38*J35+K38*K35+L38*L35+M38*M35+N38*N35)/20</f>
        <v>9</v>
      </c>
    </row>
    <row r="39" spans="1:16" ht="12.75">
      <c r="A39" s="16"/>
      <c r="B39" s="16"/>
      <c r="C39" s="16"/>
      <c r="D39" s="57">
        <v>4</v>
      </c>
      <c r="E39" s="56"/>
      <c r="F39" s="56"/>
      <c r="G39" s="56"/>
      <c r="H39" s="56"/>
      <c r="I39" s="56"/>
      <c r="J39" s="56">
        <v>2</v>
      </c>
      <c r="K39" s="56"/>
      <c r="L39" s="56">
        <v>5</v>
      </c>
      <c r="M39" s="56">
        <v>7</v>
      </c>
      <c r="N39" s="56">
        <v>6</v>
      </c>
      <c r="O39" s="56">
        <f t="shared" si="2"/>
        <v>20</v>
      </c>
      <c r="P39" s="84">
        <f>(E39*E35+F39*F35+G39*G35+H39*H35+I39*I35+J39*J35+K39*K35+L39*L35+M39*M35+N39*N35)/20</f>
        <v>8.75</v>
      </c>
    </row>
    <row r="40" spans="1:16" ht="12.75">
      <c r="A40" s="3" t="s">
        <v>4</v>
      </c>
      <c r="B40" s="16"/>
      <c r="C40" s="16"/>
      <c r="D40" s="57">
        <v>5</v>
      </c>
      <c r="E40" s="56"/>
      <c r="F40" s="56"/>
      <c r="G40" s="56"/>
      <c r="H40" s="56"/>
      <c r="I40" s="56">
        <v>1</v>
      </c>
      <c r="J40" s="56">
        <v>1</v>
      </c>
      <c r="K40" s="56"/>
      <c r="L40" s="56">
        <v>4</v>
      </c>
      <c r="M40" s="56">
        <v>4</v>
      </c>
      <c r="N40" s="56">
        <v>10</v>
      </c>
      <c r="O40" s="56">
        <f>E40+F40+G40+H40+I40+J40+K40+L40+M40+N40</f>
        <v>20</v>
      </c>
      <c r="P40" s="84">
        <f>(E40*E35+F40*F35+G40*G35+H40*H35+I40*I35+J40*J35+K40*K35+L40*L35+M40*M35+N40*N35)/20</f>
        <v>8.95</v>
      </c>
    </row>
    <row r="41" spans="1:16" ht="12.75">
      <c r="A41" s="16"/>
      <c r="B41" s="16"/>
      <c r="C41" s="16"/>
      <c r="D41" s="63" t="s">
        <v>25</v>
      </c>
      <c r="E41" s="56"/>
      <c r="F41" s="56"/>
      <c r="G41" s="56"/>
      <c r="H41" s="56"/>
      <c r="I41" s="56">
        <v>1</v>
      </c>
      <c r="J41" s="56"/>
      <c r="K41" s="56"/>
      <c r="L41" s="56">
        <v>2</v>
      </c>
      <c r="M41" s="56">
        <v>5</v>
      </c>
      <c r="N41" s="56">
        <v>12</v>
      </c>
      <c r="O41" s="56">
        <f t="shared" si="2"/>
        <v>20</v>
      </c>
      <c r="P41" s="84">
        <f>(E41*E35+F41*F35+G41*G35+H41*H35+I41*I35+J41*J35+K41*K35+L41*L35+M41*M35+N41*N35)/20</f>
        <v>9.3</v>
      </c>
    </row>
    <row r="42" spans="1:16" ht="12.75">
      <c r="A42" s="16"/>
      <c r="B42" s="16"/>
      <c r="C42" s="16"/>
      <c r="D42" s="63" t="s">
        <v>3</v>
      </c>
      <c r="E42" s="56"/>
      <c r="F42" s="56"/>
      <c r="G42" s="56"/>
      <c r="H42" s="56"/>
      <c r="I42" s="56">
        <v>1</v>
      </c>
      <c r="J42" s="56"/>
      <c r="K42" s="56">
        <v>1</v>
      </c>
      <c r="L42" s="56">
        <v>4</v>
      </c>
      <c r="M42" s="56">
        <v>7</v>
      </c>
      <c r="N42" s="56">
        <v>7</v>
      </c>
      <c r="O42" s="56">
        <f t="shared" si="2"/>
        <v>20</v>
      </c>
      <c r="P42" s="84">
        <f>(E42*E35+F42*F35+G42*G35+H42*H35+I42*I35+J42*J35+K42*K35+L42*L35+M42*M35+N42*N35)/20</f>
        <v>8.85</v>
      </c>
    </row>
    <row r="43" spans="1:16" ht="12.75">
      <c r="A43" s="3" t="s">
        <v>5</v>
      </c>
      <c r="B43" s="16"/>
      <c r="C43" s="16"/>
      <c r="D43" s="63" t="s">
        <v>29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66">
        <f>SUM(P36:P40)/5</f>
        <v>8.73</v>
      </c>
    </row>
    <row r="44" spans="1:15" ht="12.75">
      <c r="A44" s="24" t="s">
        <v>27</v>
      </c>
      <c r="B44" s="16"/>
      <c r="C44" s="16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2:15" ht="12.75">
      <c r="B45" s="16"/>
      <c r="C45" s="16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2.75">
      <c r="A47" s="29" t="s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ht="15.75">
      <c r="A48" s="17"/>
    </row>
    <row r="49" spans="1:15" ht="13.5">
      <c r="A49" s="16" t="s">
        <v>0</v>
      </c>
      <c r="B49" s="16" t="s">
        <v>46</v>
      </c>
      <c r="C49" s="16"/>
      <c r="D49" s="56"/>
      <c r="E49" s="2">
        <v>1</v>
      </c>
      <c r="F49" s="2">
        <v>2</v>
      </c>
      <c r="G49" s="2">
        <v>3</v>
      </c>
      <c r="H49" s="2">
        <v>4</v>
      </c>
      <c r="I49" s="2">
        <v>5</v>
      </c>
      <c r="J49" s="2">
        <v>6</v>
      </c>
      <c r="K49" s="2">
        <v>7</v>
      </c>
      <c r="L49" s="2">
        <v>8</v>
      </c>
      <c r="M49" s="2">
        <v>9</v>
      </c>
      <c r="N49" s="2">
        <v>10</v>
      </c>
      <c r="O49" s="6" t="s">
        <v>8</v>
      </c>
    </row>
    <row r="50" spans="1:16" ht="12.75">
      <c r="A50" s="16" t="s">
        <v>1</v>
      </c>
      <c r="B50" s="16">
        <v>14</v>
      </c>
      <c r="C50" s="16"/>
      <c r="D50" s="57">
        <v>1</v>
      </c>
      <c r="E50" s="56"/>
      <c r="F50" s="56"/>
      <c r="G50" s="56"/>
      <c r="H50" s="56"/>
      <c r="I50" s="56"/>
      <c r="J50" s="56"/>
      <c r="K50" s="56">
        <v>2</v>
      </c>
      <c r="L50" s="56">
        <v>2</v>
      </c>
      <c r="M50" s="56">
        <v>2</v>
      </c>
      <c r="N50" s="56">
        <v>8</v>
      </c>
      <c r="O50" s="56">
        <f>E50+F50+G50+H50+I50+J50+K50+L50+M50+N50</f>
        <v>14</v>
      </c>
      <c r="P50" s="84">
        <f>(E50*E49+F50*F49+G50*G49+H50*H49+I50*I49+J50*J49+K50*K49+L50*L49+M50*M49+N50*N49)/14</f>
        <v>9.142857142857142</v>
      </c>
    </row>
    <row r="51" spans="1:16" ht="12.75">
      <c r="A51" s="16" t="s">
        <v>2</v>
      </c>
      <c r="B51" s="16">
        <v>16</v>
      </c>
      <c r="C51" s="16"/>
      <c r="D51" s="57">
        <v>2</v>
      </c>
      <c r="E51" s="56"/>
      <c r="F51" s="56"/>
      <c r="G51" s="56"/>
      <c r="H51" s="56"/>
      <c r="I51" s="56">
        <v>1</v>
      </c>
      <c r="J51" s="56"/>
      <c r="K51" s="56">
        <v>1</v>
      </c>
      <c r="L51" s="56">
        <v>4</v>
      </c>
      <c r="M51" s="56">
        <v>4</v>
      </c>
      <c r="N51" s="56">
        <v>4</v>
      </c>
      <c r="O51" s="56">
        <f aca="true" t="shared" si="3" ref="O51:O56">E51+F51+G51+H51+I51+J51+K51+L51+M51+N51</f>
        <v>14</v>
      </c>
      <c r="P51" s="84">
        <f>(E51*E49+F51*F49+G51*G49+H51*H49+I51*I49+J51*J49+K51*K49+L51*L49+M51*M49+N51*N49)/14</f>
        <v>8.571428571428571</v>
      </c>
    </row>
    <row r="52" spans="1:16" ht="12.75">
      <c r="A52" s="16"/>
      <c r="B52" s="16"/>
      <c r="C52" s="16"/>
      <c r="D52" s="57">
        <v>3</v>
      </c>
      <c r="E52" s="56"/>
      <c r="F52" s="56"/>
      <c r="G52" s="56"/>
      <c r="H52" s="56"/>
      <c r="I52" s="56"/>
      <c r="J52" s="56"/>
      <c r="K52" s="56"/>
      <c r="L52" s="56">
        <v>3</v>
      </c>
      <c r="M52" s="56">
        <v>2</v>
      </c>
      <c r="N52" s="56">
        <v>9</v>
      </c>
      <c r="O52" s="56">
        <f t="shared" si="3"/>
        <v>14</v>
      </c>
      <c r="P52" s="84">
        <f>(E52*E49+F52*F49+G52*G49+H52*H49+I52*I49+J52*J49+K52*K49+L52*L49+M52*M49+N52*N49)/14</f>
        <v>9.428571428571429</v>
      </c>
    </row>
    <row r="53" spans="1:16" ht="12.75">
      <c r="A53" s="3" t="s">
        <v>4</v>
      </c>
      <c r="B53" s="16"/>
      <c r="C53" s="16"/>
      <c r="D53" s="57">
        <v>4</v>
      </c>
      <c r="E53" s="56"/>
      <c r="F53" s="56"/>
      <c r="G53" s="56"/>
      <c r="H53" s="56"/>
      <c r="I53" s="56">
        <v>1</v>
      </c>
      <c r="J53" s="56"/>
      <c r="K53" s="56"/>
      <c r="L53" s="56">
        <v>3</v>
      </c>
      <c r="M53" s="56">
        <v>4</v>
      </c>
      <c r="N53" s="56">
        <v>6</v>
      </c>
      <c r="O53" s="56">
        <f t="shared" si="3"/>
        <v>14</v>
      </c>
      <c r="P53" s="84">
        <f>(E53*E49+F53*F49+G53*G49+H53*H49+I53*I49+J53*J49+K53*K49+L53*L49+M53*M49+N53*N49)/14</f>
        <v>8.928571428571429</v>
      </c>
    </row>
    <row r="54" spans="1:16" ht="12.75">
      <c r="A54" s="16" t="s">
        <v>28</v>
      </c>
      <c r="B54" s="16"/>
      <c r="C54" s="16"/>
      <c r="D54" s="57">
        <v>5</v>
      </c>
      <c r="E54" s="56"/>
      <c r="F54" s="56"/>
      <c r="G54" s="56"/>
      <c r="H54" s="56">
        <v>1</v>
      </c>
      <c r="I54" s="56"/>
      <c r="J54" s="56"/>
      <c r="K54" s="56">
        <v>1</v>
      </c>
      <c r="L54" s="56">
        <v>1</v>
      </c>
      <c r="M54" s="56">
        <v>2</v>
      </c>
      <c r="N54" s="56">
        <v>9</v>
      </c>
      <c r="O54" s="56">
        <f t="shared" si="3"/>
        <v>14</v>
      </c>
      <c r="P54" s="84">
        <f>(E54*E49+F54*F49+G54*G49+H54*H49+I54*I49+J54*J49+K54*K49+L54*L49+M54*M49+N54*N49)/14</f>
        <v>9.071428571428571</v>
      </c>
    </row>
    <row r="55" spans="1:16" ht="12.75">
      <c r="A55" s="16"/>
      <c r="B55" s="16"/>
      <c r="C55" s="16"/>
      <c r="D55" s="63" t="s">
        <v>25</v>
      </c>
      <c r="E55" s="56"/>
      <c r="F55" s="56"/>
      <c r="G55" s="56"/>
      <c r="H55" s="56"/>
      <c r="I55" s="56"/>
      <c r="J55" s="56"/>
      <c r="K55" s="56">
        <v>2</v>
      </c>
      <c r="L55" s="56">
        <v>6</v>
      </c>
      <c r="M55" s="56"/>
      <c r="N55" s="56">
        <v>6</v>
      </c>
      <c r="O55" s="56">
        <f t="shared" si="3"/>
        <v>14</v>
      </c>
      <c r="P55" s="84">
        <f>(E55*E49+F55*F49+G55*G49+H55*H49+I55*I49+J55*J49+K55*K49+L55*L49+M55*M49+N55*N49)/14</f>
        <v>8.714285714285714</v>
      </c>
    </row>
    <row r="56" spans="1:16" ht="12.75">
      <c r="A56" s="3" t="s">
        <v>5</v>
      </c>
      <c r="B56" s="16"/>
      <c r="C56" s="16"/>
      <c r="D56" s="63" t="s">
        <v>3</v>
      </c>
      <c r="E56" s="56"/>
      <c r="F56" s="56"/>
      <c r="G56" s="56"/>
      <c r="H56" s="56"/>
      <c r="I56" s="56"/>
      <c r="J56" s="56"/>
      <c r="K56" s="56"/>
      <c r="L56" s="56">
        <v>2</v>
      </c>
      <c r="M56" s="56">
        <v>2</v>
      </c>
      <c r="N56" s="56">
        <v>10</v>
      </c>
      <c r="O56" s="56">
        <f t="shared" si="3"/>
        <v>14</v>
      </c>
      <c r="P56" s="84">
        <f>(E56*E49+F56*F49+G56*G49+H56*H49+I56*I49+J56*J49+K56*K49+L56*L49+M56*M49+N56*N49)/14</f>
        <v>9.571428571428571</v>
      </c>
    </row>
    <row r="57" spans="1:16" ht="12.75">
      <c r="A57" s="16"/>
      <c r="B57" s="16"/>
      <c r="C57" s="16"/>
      <c r="D57" s="63" t="s">
        <v>29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66">
        <f>SUM(P50:P54)/5</f>
        <v>9.028571428571428</v>
      </c>
    </row>
    <row r="58" spans="1:15" ht="15">
      <c r="A58" s="83" t="s">
        <v>40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</row>
    <row r="59" spans="1:16" ht="12.75">
      <c r="A59" s="82" t="s">
        <v>35</v>
      </c>
      <c r="B59" s="7"/>
      <c r="C59" s="7"/>
      <c r="D59" s="7"/>
      <c r="E59" s="7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2.75">
      <c r="A60" s="82" t="s">
        <v>36</v>
      </c>
      <c r="B60" s="7"/>
      <c r="C60" s="7"/>
      <c r="D60" s="7"/>
      <c r="E60" s="7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2.75">
      <c r="A61" s="82" t="s">
        <v>37</v>
      </c>
      <c r="B61" s="7"/>
      <c r="C61" s="7"/>
      <c r="D61" s="7"/>
      <c r="E61" s="7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2.75">
      <c r="A62" s="82" t="s">
        <v>38</v>
      </c>
      <c r="B62" s="7"/>
      <c r="C62" s="7"/>
      <c r="D62" s="7"/>
      <c r="E62" s="7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.75">
      <c r="A63" s="82" t="s">
        <v>39</v>
      </c>
      <c r="B63" s="7"/>
      <c r="C63" s="7"/>
      <c r="D63" s="7"/>
      <c r="E63" s="7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</sheetData>
  <mergeCells count="3">
    <mergeCell ref="A1:B1"/>
    <mergeCell ref="A16:F16"/>
    <mergeCell ref="A33:F33"/>
  </mergeCells>
  <printOptions/>
  <pageMargins left="0.29" right="0.2" top="0.26" bottom="0.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A1">
      <selection activeCell="P7" sqref="P7:P10"/>
    </sheetView>
  </sheetViews>
  <sheetFormatPr defaultColWidth="9.140625" defaultRowHeight="12.75"/>
  <cols>
    <col min="1" max="1" width="23.28125" style="0" customWidth="1"/>
    <col min="3" max="3" width="13.7109375" style="0" customWidth="1"/>
    <col min="4" max="4" width="11.421875" style="0" bestFit="1" customWidth="1"/>
    <col min="5" max="5" width="3.140625" style="0" customWidth="1"/>
    <col min="6" max="14" width="2.7109375" style="0" customWidth="1"/>
    <col min="15" max="15" width="6.421875" style="0" bestFit="1" customWidth="1"/>
    <col min="16" max="16" width="7.8515625" style="0" bestFit="1" customWidth="1"/>
    <col min="17" max="17" width="7.140625" style="0" customWidth="1"/>
  </cols>
  <sheetData>
    <row r="1" spans="1:2" s="14" customFormat="1" ht="18.75" thickBot="1">
      <c r="A1" s="150" t="s">
        <v>21</v>
      </c>
      <c r="B1" s="151"/>
    </row>
    <row r="2" spans="1:2" s="14" customFormat="1" ht="18">
      <c r="A2" s="35"/>
      <c r="B2" s="35"/>
    </row>
    <row r="3" spans="1:16" ht="15.75">
      <c r="A3" s="28" t="s">
        <v>47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5" ht="12.75">
      <c r="A4" s="29"/>
      <c r="B4" s="29"/>
      <c r="C4" s="29"/>
      <c r="D4" s="29"/>
      <c r="E4" s="29"/>
      <c r="F4" s="29"/>
      <c r="G4" s="29"/>
      <c r="H4" s="16"/>
      <c r="I4" s="16"/>
      <c r="J4" s="16"/>
      <c r="K4" s="16"/>
      <c r="L4" s="16"/>
      <c r="M4" s="16"/>
      <c r="N4" s="16"/>
      <c r="O4" s="16"/>
    </row>
    <row r="5" spans="1:16" ht="12.75">
      <c r="A5" s="7" t="s">
        <v>17</v>
      </c>
      <c r="B5" s="7" t="s">
        <v>31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67" t="s">
        <v>23</v>
      </c>
    </row>
    <row r="6" spans="1:16" ht="13.5">
      <c r="A6" s="7" t="s">
        <v>1</v>
      </c>
      <c r="B6" s="7">
        <v>10</v>
      </c>
      <c r="C6" s="7"/>
      <c r="D6" s="8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13" t="s">
        <v>8</v>
      </c>
      <c r="P6" s="68"/>
    </row>
    <row r="7" spans="1:16" ht="12.75">
      <c r="A7" s="7" t="s">
        <v>2</v>
      </c>
      <c r="B7" s="7">
        <v>10</v>
      </c>
      <c r="C7" s="7"/>
      <c r="D7" s="69">
        <v>1</v>
      </c>
      <c r="E7" s="8"/>
      <c r="F7" s="8"/>
      <c r="G7" s="8"/>
      <c r="H7" s="8"/>
      <c r="I7" s="8"/>
      <c r="J7" s="8"/>
      <c r="K7" s="8">
        <v>1</v>
      </c>
      <c r="L7" s="8">
        <v>2</v>
      </c>
      <c r="M7" s="8">
        <v>5</v>
      </c>
      <c r="N7" s="8">
        <v>2</v>
      </c>
      <c r="O7" s="8">
        <f aca="true" t="shared" si="0" ref="O7:O12">SUM(E7:N7)</f>
        <v>10</v>
      </c>
      <c r="P7" s="84">
        <f>(E7*E6+F7*F6+G7*G6+H7*H6+I7*I6+J7*J6+K7*K6+L7*L6+M7*M6+N7*N6)/10</f>
        <v>8.8</v>
      </c>
    </row>
    <row r="8" spans="1:16" ht="12.75">
      <c r="A8" s="7"/>
      <c r="B8" s="7"/>
      <c r="C8" s="7"/>
      <c r="D8" s="69">
        <v>2</v>
      </c>
      <c r="E8" s="8"/>
      <c r="F8" s="8"/>
      <c r="G8" s="8"/>
      <c r="H8" s="8"/>
      <c r="I8" s="8">
        <v>1</v>
      </c>
      <c r="J8" s="8"/>
      <c r="K8" s="8"/>
      <c r="L8" s="8">
        <v>6</v>
      </c>
      <c r="M8" s="8">
        <v>2</v>
      </c>
      <c r="N8" s="8">
        <v>1</v>
      </c>
      <c r="O8" s="8">
        <f t="shared" si="0"/>
        <v>10</v>
      </c>
      <c r="P8" s="84">
        <f>(E8*E6+F8*F6+G8*G6+H8*H6+I8*I6+J8*J6+K8*K6+L8*L6+M8*M6+N8*N6)/10</f>
        <v>8.1</v>
      </c>
    </row>
    <row r="9" spans="2:16" ht="12.75">
      <c r="B9" s="7"/>
      <c r="C9" s="7"/>
      <c r="D9" s="69">
        <v>3</v>
      </c>
      <c r="E9" s="8"/>
      <c r="F9" s="8"/>
      <c r="G9" s="8"/>
      <c r="H9" s="8"/>
      <c r="I9" s="8"/>
      <c r="J9" s="8"/>
      <c r="K9" s="8">
        <v>4</v>
      </c>
      <c r="L9" s="8">
        <v>2</v>
      </c>
      <c r="M9" s="8">
        <v>1</v>
      </c>
      <c r="N9" s="8">
        <v>3</v>
      </c>
      <c r="O9" s="8">
        <f t="shared" si="0"/>
        <v>10</v>
      </c>
      <c r="P9" s="84">
        <f>(E9*E6+F9*F6+G9*G6+H9*H6+I9*I6+J9*J6+K9*K6+L9*L6+M9*M6+N9*N6)/10</f>
        <v>8.3</v>
      </c>
    </row>
    <row r="10" spans="1:16" ht="12.75">
      <c r="A10" s="11" t="s">
        <v>7</v>
      </c>
      <c r="B10" s="7"/>
      <c r="C10" s="7"/>
      <c r="D10" s="69">
        <v>4</v>
      </c>
      <c r="E10" s="8"/>
      <c r="F10" s="8"/>
      <c r="G10" s="8"/>
      <c r="H10" s="8"/>
      <c r="I10" s="8"/>
      <c r="J10" s="8">
        <v>1</v>
      </c>
      <c r="K10" s="8"/>
      <c r="L10" s="8">
        <v>3</v>
      </c>
      <c r="M10" s="8">
        <v>1</v>
      </c>
      <c r="N10" s="8">
        <v>5</v>
      </c>
      <c r="O10" s="8">
        <f t="shared" si="0"/>
        <v>10</v>
      </c>
      <c r="P10" s="84">
        <f>(E10*E6+F10*F6+G10*G6+H10*H6+I10*I6+J10*J6+K10*K6+L10*L6+M10*M6+N10*N6)/10</f>
        <v>8.9</v>
      </c>
    </row>
    <row r="11" spans="1:16" ht="12.75">
      <c r="A11" t="s">
        <v>32</v>
      </c>
      <c r="B11" s="7"/>
      <c r="C11" s="7"/>
      <c r="D11" s="69">
        <v>5</v>
      </c>
      <c r="E11" s="8"/>
      <c r="F11" s="8"/>
      <c r="G11" s="8"/>
      <c r="H11" s="8"/>
      <c r="I11" s="8"/>
      <c r="J11" s="8"/>
      <c r="K11" s="8"/>
      <c r="L11" s="8">
        <v>2</v>
      </c>
      <c r="M11" s="8">
        <v>4</v>
      </c>
      <c r="N11" s="8">
        <v>4</v>
      </c>
      <c r="O11" s="8">
        <f t="shared" si="0"/>
        <v>10</v>
      </c>
      <c r="P11" s="84">
        <f>(E11*E6+F11*F6+G11*G6+H11*H6+I11*I6+J11*J6+K11*K6+L11*L6+M11*M6+N11*N6)/10</f>
        <v>9.2</v>
      </c>
    </row>
    <row r="12" spans="1:16" ht="12.75">
      <c r="A12" s="11" t="s">
        <v>5</v>
      </c>
      <c r="B12" s="7"/>
      <c r="C12" s="7"/>
      <c r="D12" s="23" t="s">
        <v>15</v>
      </c>
      <c r="E12" s="8"/>
      <c r="F12" s="8"/>
      <c r="G12" s="8"/>
      <c r="H12" s="8"/>
      <c r="I12" s="8"/>
      <c r="J12" s="8">
        <v>2</v>
      </c>
      <c r="K12" s="8">
        <v>1</v>
      </c>
      <c r="L12" s="8">
        <v>4</v>
      </c>
      <c r="M12" s="8">
        <v>3</v>
      </c>
      <c r="N12" s="8"/>
      <c r="O12" s="8">
        <f t="shared" si="0"/>
        <v>10</v>
      </c>
      <c r="P12" s="84">
        <f>(E12*E6+F12*F6+G12*G6+H12*H6+I12*I6+J12*J6+K12*K6+L12*L6+M12*M6+N12*N6)/10</f>
        <v>7.8</v>
      </c>
    </row>
    <row r="13" spans="1:16" ht="12.75">
      <c r="A13" s="7"/>
      <c r="B13" s="7"/>
      <c r="C13" s="7"/>
      <c r="D13" s="63" t="s">
        <v>29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>
        <f>E13+F13+G13+H13+I13+J13+K13+L13+M13+N13</f>
        <v>0</v>
      </c>
      <c r="P13" s="66">
        <f>SUM(P7:P11)/5</f>
        <v>8.66</v>
      </c>
    </row>
    <row r="14" spans="1:16" ht="12.75">
      <c r="A14" s="7"/>
      <c r="P14" s="68"/>
    </row>
    <row r="15" spans="1:16" ht="12.75">
      <c r="A15" s="7"/>
      <c r="P15" s="68"/>
    </row>
    <row r="16" spans="1:16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7" ht="18">
      <c r="A17" s="29" t="s">
        <v>49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4"/>
    </row>
    <row r="18" spans="1:17" ht="12.75">
      <c r="A18" s="29"/>
      <c r="B18" s="29"/>
      <c r="C18" s="29"/>
      <c r="D18" s="29"/>
      <c r="E18" s="29"/>
      <c r="F18" s="29"/>
      <c r="G18" s="29"/>
      <c r="H18" s="16"/>
      <c r="I18" s="16"/>
      <c r="J18" s="16"/>
      <c r="K18" s="16"/>
      <c r="L18" s="16"/>
      <c r="M18" s="16"/>
      <c r="N18" s="16"/>
      <c r="O18" s="16"/>
      <c r="P18" s="68"/>
      <c r="Q18" s="19"/>
    </row>
    <row r="19" spans="1:17" ht="12.75">
      <c r="A19" s="7" t="s">
        <v>17</v>
      </c>
      <c r="B19" s="7" t="s">
        <v>48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67" t="s">
        <v>23</v>
      </c>
      <c r="Q19" s="19"/>
    </row>
    <row r="20" spans="1:17" ht="13.5">
      <c r="A20" s="7" t="s">
        <v>1</v>
      </c>
      <c r="B20" s="7">
        <v>15</v>
      </c>
      <c r="C20" s="7"/>
      <c r="D20" s="8"/>
      <c r="E20" s="9">
        <v>1</v>
      </c>
      <c r="F20" s="9">
        <v>2</v>
      </c>
      <c r="G20" s="9">
        <v>3</v>
      </c>
      <c r="H20" s="9">
        <v>4</v>
      </c>
      <c r="I20" s="9">
        <v>5</v>
      </c>
      <c r="J20" s="9">
        <v>6</v>
      </c>
      <c r="K20" s="9">
        <v>7</v>
      </c>
      <c r="L20" s="9">
        <v>8</v>
      </c>
      <c r="M20" s="9">
        <v>9</v>
      </c>
      <c r="N20" s="9">
        <v>10</v>
      </c>
      <c r="O20" s="10" t="s">
        <v>8</v>
      </c>
      <c r="P20" s="68"/>
      <c r="Q20" s="19"/>
    </row>
    <row r="21" spans="1:17" ht="12.75">
      <c r="A21" s="7" t="s">
        <v>2</v>
      </c>
      <c r="B21" s="7">
        <v>15</v>
      </c>
      <c r="C21" s="7"/>
      <c r="D21" s="69">
        <v>1</v>
      </c>
      <c r="E21" s="1"/>
      <c r="F21" s="8"/>
      <c r="G21" s="8"/>
      <c r="H21" s="8"/>
      <c r="I21" s="8"/>
      <c r="J21" s="8"/>
      <c r="K21" s="8">
        <v>3</v>
      </c>
      <c r="L21" s="8">
        <v>4</v>
      </c>
      <c r="M21" s="8">
        <v>6</v>
      </c>
      <c r="N21" s="8">
        <v>2</v>
      </c>
      <c r="O21" s="8">
        <f aca="true" t="shared" si="1" ref="O21:O26">SUM(E21:N21)</f>
        <v>15</v>
      </c>
      <c r="P21" s="84">
        <f>(E21*E20+F21*F20+G21*G20+H21*H20+I21*I20+J21*J20+K21*K20+L21*L20+M21*M20+N21*N20)/15</f>
        <v>8.466666666666667</v>
      </c>
      <c r="Q21" s="19"/>
    </row>
    <row r="22" spans="1:17" ht="12.75">
      <c r="A22" s="7"/>
      <c r="B22" s="7"/>
      <c r="C22" s="7"/>
      <c r="D22" s="69">
        <v>2</v>
      </c>
      <c r="E22" s="1"/>
      <c r="F22" s="8"/>
      <c r="G22" s="8"/>
      <c r="H22" s="8"/>
      <c r="I22" s="8"/>
      <c r="J22" s="8"/>
      <c r="K22" s="8">
        <v>2</v>
      </c>
      <c r="L22" s="8">
        <v>4</v>
      </c>
      <c r="M22" s="8">
        <v>6</v>
      </c>
      <c r="N22" s="8">
        <v>3</v>
      </c>
      <c r="O22" s="8">
        <f t="shared" si="1"/>
        <v>15</v>
      </c>
      <c r="P22" s="84">
        <f>(E22*E20+F22*F20+G22*G20+H22*H20+I22*I20+J22*J20+K22*K20+L22*L20+M22*M20+N22*N20)/15</f>
        <v>8.666666666666666</v>
      </c>
      <c r="Q22" s="19"/>
    </row>
    <row r="23" spans="1:16" ht="12.75">
      <c r="A23" s="7"/>
      <c r="B23" s="7"/>
      <c r="C23" s="7"/>
      <c r="D23" s="69">
        <v>3</v>
      </c>
      <c r="E23" s="1"/>
      <c r="F23" s="8"/>
      <c r="G23" s="8"/>
      <c r="H23" s="8"/>
      <c r="I23" s="8"/>
      <c r="J23" s="8"/>
      <c r="K23" s="8">
        <v>3</v>
      </c>
      <c r="L23" s="8">
        <v>4</v>
      </c>
      <c r="M23" s="8">
        <v>2</v>
      </c>
      <c r="N23" s="8">
        <v>6</v>
      </c>
      <c r="O23" s="8">
        <f t="shared" si="1"/>
        <v>15</v>
      </c>
      <c r="P23" s="84">
        <f>(E23*E20+F23*F20+G23*G20+H23*H20+I23*I20+J23*J20+K23*K20+L23*L20+M23*M20+N23*N20)/15</f>
        <v>8.733333333333333</v>
      </c>
    </row>
    <row r="24" spans="1:17" ht="12.75">
      <c r="A24" s="11" t="s">
        <v>4</v>
      </c>
      <c r="B24" s="7"/>
      <c r="C24" s="7"/>
      <c r="D24" s="69">
        <v>4</v>
      </c>
      <c r="E24" s="1"/>
      <c r="F24" s="8"/>
      <c r="G24" s="8"/>
      <c r="H24" s="8"/>
      <c r="I24" s="8"/>
      <c r="J24" s="8"/>
      <c r="K24" s="8">
        <v>2</v>
      </c>
      <c r="L24" s="8">
        <v>2</v>
      </c>
      <c r="M24" s="8">
        <v>5</v>
      </c>
      <c r="N24" s="8">
        <v>6</v>
      </c>
      <c r="O24" s="8">
        <f t="shared" si="1"/>
        <v>15</v>
      </c>
      <c r="P24" s="84">
        <f>(E24*E20+F24*F20+G24*G20+H24*H20+I24*I20+J24*J20+K24*K20+L24*L20+M24*M20+N24*N20)/15</f>
        <v>9</v>
      </c>
      <c r="Q24" s="19"/>
    </row>
    <row r="25" spans="1:17" ht="12.75">
      <c r="A25" s="7"/>
      <c r="B25" s="7"/>
      <c r="C25" s="7"/>
      <c r="D25" s="69">
        <v>5</v>
      </c>
      <c r="E25" s="8"/>
      <c r="G25" s="8"/>
      <c r="H25" s="8"/>
      <c r="I25" s="8"/>
      <c r="J25" s="8"/>
      <c r="K25" s="8">
        <v>1</v>
      </c>
      <c r="L25" s="8">
        <v>2</v>
      </c>
      <c r="M25" s="8">
        <v>5</v>
      </c>
      <c r="N25" s="8">
        <v>7</v>
      </c>
      <c r="O25" s="8">
        <f t="shared" si="1"/>
        <v>15</v>
      </c>
      <c r="P25" s="84">
        <f>(E25*E20+F25*F20+G25*G20+H25*H20+I25*I20+J25*J20+K25*K20+L25*L20+M25*M20+N25*N20)/15</f>
        <v>9.2</v>
      </c>
      <c r="Q25" s="19"/>
    </row>
    <row r="26" spans="1:17" ht="12.75">
      <c r="A26" s="7"/>
      <c r="B26" s="7"/>
      <c r="C26" s="7"/>
      <c r="D26" s="23" t="s">
        <v>15</v>
      </c>
      <c r="E26" s="1"/>
      <c r="F26" s="8"/>
      <c r="G26" s="8"/>
      <c r="H26" s="8"/>
      <c r="I26" s="8"/>
      <c r="J26" s="8"/>
      <c r="K26" s="8">
        <v>1</v>
      </c>
      <c r="L26" s="8">
        <v>4</v>
      </c>
      <c r="M26" s="8">
        <v>8</v>
      </c>
      <c r="N26" s="8">
        <v>2</v>
      </c>
      <c r="O26" s="8">
        <f t="shared" si="1"/>
        <v>15</v>
      </c>
      <c r="P26" s="84">
        <f>(E26*E20+F26*F20+G26*G20+H26*H20+I26*I20+J26*J20+K26*K20+L26*L20+M26*M20+N26*N20)/15</f>
        <v>8.733333333333333</v>
      </c>
      <c r="Q26" s="4"/>
    </row>
    <row r="27" spans="1:17" ht="12.75">
      <c r="A27" s="11" t="s">
        <v>5</v>
      </c>
      <c r="B27" s="7"/>
      <c r="C27" s="7"/>
      <c r="D27" s="63" t="s">
        <v>29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>
        <f>E27+F27+G27+H27+I27+J27+K27+L27+M27+N27</f>
        <v>0</v>
      </c>
      <c r="P27" s="66">
        <f>SUM(P21:P25)/5</f>
        <v>8.813333333333333</v>
      </c>
      <c r="Q27" s="4"/>
    </row>
    <row r="28" spans="1:17" ht="12.75">
      <c r="A28" s="7"/>
      <c r="B28" s="7"/>
      <c r="C28" s="7"/>
      <c r="D28" s="22"/>
      <c r="E28" s="4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68"/>
      <c r="Q28" s="4"/>
    </row>
    <row r="29" spans="1:17" ht="12.75">
      <c r="A29" s="7"/>
      <c r="P29" s="68"/>
      <c r="Q29" s="4"/>
    </row>
    <row r="30" spans="1:17" ht="12.75">
      <c r="A30" s="7"/>
      <c r="P30" s="68"/>
      <c r="Q30" s="4"/>
    </row>
    <row r="31" spans="1:17" ht="12.75">
      <c r="A31" s="7"/>
      <c r="P31" s="68"/>
      <c r="Q31" s="4"/>
    </row>
    <row r="32" spans="1:17" ht="12.75">
      <c r="A32" s="29" t="s">
        <v>50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Q32" s="4"/>
    </row>
    <row r="33" spans="1:17" ht="9.75" customHeight="1">
      <c r="A33" s="54"/>
      <c r="B33" s="54"/>
      <c r="C33" s="54"/>
      <c r="D33" s="54"/>
      <c r="E33" s="54"/>
      <c r="F33" s="54"/>
      <c r="G33" s="54"/>
      <c r="H33" s="54"/>
      <c r="I33" s="16"/>
      <c r="J33" s="16"/>
      <c r="K33" s="16"/>
      <c r="L33" s="16"/>
      <c r="M33" s="16"/>
      <c r="N33" s="16"/>
      <c r="O33" s="16"/>
      <c r="Q33" s="4"/>
    </row>
    <row r="34" spans="1:17" ht="12.75">
      <c r="A34" s="7" t="s">
        <v>0</v>
      </c>
      <c r="B34" s="7" t="s">
        <v>33</v>
      </c>
      <c r="C34" s="7"/>
      <c r="Q34" s="4"/>
    </row>
    <row r="35" spans="1:17" ht="12.75">
      <c r="A35" s="7" t="s">
        <v>1</v>
      </c>
      <c r="B35" s="7">
        <v>24</v>
      </c>
      <c r="C35" s="7"/>
      <c r="P35" s="67" t="s">
        <v>23</v>
      </c>
      <c r="Q35" s="4"/>
    </row>
    <row r="36" spans="1:17" ht="13.5">
      <c r="A36" s="7" t="s">
        <v>2</v>
      </c>
      <c r="B36" s="7">
        <v>24</v>
      </c>
      <c r="C36" s="7"/>
      <c r="D36" s="8"/>
      <c r="E36" s="9">
        <v>1</v>
      </c>
      <c r="F36" s="9">
        <v>2</v>
      </c>
      <c r="G36" s="9">
        <v>3</v>
      </c>
      <c r="H36" s="9">
        <v>4</v>
      </c>
      <c r="I36" s="9">
        <v>5</v>
      </c>
      <c r="J36" s="9">
        <v>6</v>
      </c>
      <c r="K36" s="9">
        <v>7</v>
      </c>
      <c r="L36" s="9">
        <v>8</v>
      </c>
      <c r="M36" s="9">
        <v>9</v>
      </c>
      <c r="N36" s="9">
        <v>10</v>
      </c>
      <c r="O36" s="10" t="s">
        <v>8</v>
      </c>
      <c r="P36" s="68"/>
      <c r="Q36" s="19"/>
    </row>
    <row r="37" spans="1:17" ht="12.75">
      <c r="A37" s="7"/>
      <c r="B37" s="7"/>
      <c r="C37" s="7"/>
      <c r="D37" s="69">
        <v>1</v>
      </c>
      <c r="E37" s="8"/>
      <c r="F37" s="8"/>
      <c r="G37" s="8"/>
      <c r="H37" s="8"/>
      <c r="I37" s="8"/>
      <c r="J37" s="8"/>
      <c r="K37" s="8">
        <v>1</v>
      </c>
      <c r="L37" s="8">
        <v>3</v>
      </c>
      <c r="M37" s="8">
        <v>4</v>
      </c>
      <c r="N37" s="8">
        <v>16</v>
      </c>
      <c r="O37" s="8">
        <f aca="true" t="shared" si="2" ref="O37:O42">SUM(E37:N37)</f>
        <v>24</v>
      </c>
      <c r="P37" s="84">
        <f>(E37*E36+F37*F36+G37*G36+H37*H36+I37*I36+J37*J36+K37*K36+L37*L36+M37*M36+N37*N36)/24</f>
        <v>9.458333333333334</v>
      </c>
      <c r="Q37" s="19"/>
    </row>
    <row r="38" spans="1:16" ht="12.75">
      <c r="A38" s="11" t="s">
        <v>4</v>
      </c>
      <c r="B38" s="7"/>
      <c r="C38" s="7"/>
      <c r="D38" s="69">
        <v>2</v>
      </c>
      <c r="E38" s="8"/>
      <c r="F38" s="8"/>
      <c r="G38" s="8"/>
      <c r="H38" s="8"/>
      <c r="I38" s="8">
        <v>1</v>
      </c>
      <c r="J38" s="8">
        <v>2</v>
      </c>
      <c r="K38" s="8">
        <v>1</v>
      </c>
      <c r="L38" s="8">
        <v>4</v>
      </c>
      <c r="M38" s="8">
        <v>10</v>
      </c>
      <c r="N38" s="8">
        <v>6</v>
      </c>
      <c r="O38" s="8">
        <f t="shared" si="2"/>
        <v>24</v>
      </c>
      <c r="P38" s="84">
        <f>(E38*E36+F38*F36+G38*G36+H38*H36+I38*I36+J38*J36+K38*K36+L38*L36+M38*M36+N38*N36)/24</f>
        <v>8.583333333333334</v>
      </c>
    </row>
    <row r="39" spans="1:16" ht="12.75">
      <c r="A39" s="73"/>
      <c r="B39" s="74"/>
      <c r="C39" s="75"/>
      <c r="D39" s="69">
        <v>3</v>
      </c>
      <c r="E39" s="8"/>
      <c r="F39" s="8"/>
      <c r="G39" s="8"/>
      <c r="H39" s="8"/>
      <c r="I39" s="8"/>
      <c r="J39" s="8"/>
      <c r="K39" s="8">
        <v>2</v>
      </c>
      <c r="L39" s="8">
        <v>3</v>
      </c>
      <c r="M39" s="8">
        <v>8</v>
      </c>
      <c r="N39" s="8">
        <v>11</v>
      </c>
      <c r="O39" s="8">
        <f t="shared" si="2"/>
        <v>24</v>
      </c>
      <c r="P39" s="84">
        <f>(E39*E36+F39*F36+G39*G36+H39*H36+I39*I36+J39*J36+K39*K36+L39*L36+M39*M36+N39*N36)/24</f>
        <v>9.166666666666666</v>
      </c>
    </row>
    <row r="40" spans="2:17" ht="12.75">
      <c r="B40" s="7"/>
      <c r="C40" s="7"/>
      <c r="D40" s="69">
        <v>4</v>
      </c>
      <c r="E40" s="8"/>
      <c r="F40" s="8"/>
      <c r="G40" s="8"/>
      <c r="H40" s="8"/>
      <c r="I40" s="8"/>
      <c r="J40" s="8"/>
      <c r="K40" s="8">
        <v>2</v>
      </c>
      <c r="L40" s="8">
        <v>4</v>
      </c>
      <c r="M40" s="8">
        <v>4</v>
      </c>
      <c r="N40" s="8">
        <v>14</v>
      </c>
      <c r="O40" s="8">
        <f t="shared" si="2"/>
        <v>24</v>
      </c>
      <c r="P40" s="84">
        <f>(E40*E36+F40*F36+G40*G36+H40*H36+I40*I36+J40*J36+K40*K36+L40*L36+M40*M36+N40*N36)/24</f>
        <v>9.25</v>
      </c>
      <c r="Q40" s="19"/>
    </row>
    <row r="41" spans="1:17" ht="12.75">
      <c r="A41" s="11" t="s">
        <v>5</v>
      </c>
      <c r="B41" s="7"/>
      <c r="C41" s="7"/>
      <c r="D41" s="69">
        <v>5</v>
      </c>
      <c r="E41" s="8"/>
      <c r="F41" s="8"/>
      <c r="G41" s="8"/>
      <c r="H41" s="8"/>
      <c r="I41" s="8"/>
      <c r="J41" s="8"/>
      <c r="K41" s="8"/>
      <c r="L41" s="8">
        <v>2</v>
      </c>
      <c r="M41" s="8">
        <v>1</v>
      </c>
      <c r="N41" s="8">
        <v>21</v>
      </c>
      <c r="O41" s="8">
        <f t="shared" si="2"/>
        <v>24</v>
      </c>
      <c r="P41" s="84">
        <f>(E41*E36+F41*F36+G41*G36+H41*H36+I41*I36+J41*J36+K41*K36+L41*L36+M41*M36+N41*N36)/24</f>
        <v>9.791666666666666</v>
      </c>
      <c r="Q41" s="19"/>
    </row>
    <row r="42" spans="1:17" ht="12.75">
      <c r="A42" s="7"/>
      <c r="C42" s="7"/>
      <c r="D42" s="23" t="s">
        <v>15</v>
      </c>
      <c r="E42" s="8"/>
      <c r="F42" s="8"/>
      <c r="G42" s="8"/>
      <c r="H42" s="8"/>
      <c r="I42" s="8">
        <v>1</v>
      </c>
      <c r="J42" s="8"/>
      <c r="K42" s="8">
        <v>4</v>
      </c>
      <c r="L42" s="8">
        <v>8</v>
      </c>
      <c r="M42" s="8">
        <v>6</v>
      </c>
      <c r="N42" s="8">
        <v>5</v>
      </c>
      <c r="O42" s="8">
        <f t="shared" si="2"/>
        <v>24</v>
      </c>
      <c r="P42" s="84">
        <f>(E42*E36+F42*F36+G42*G36+H42*H36+I42*I36+J42*J36+K42*K36+L42*L36+M42*M36+N42*N36)/24</f>
        <v>8.375</v>
      </c>
      <c r="Q42" s="19"/>
    </row>
    <row r="43" spans="1:17" ht="12.75">
      <c r="A43" s="7"/>
      <c r="B43" s="7"/>
      <c r="C43" s="7"/>
      <c r="D43" s="63" t="s">
        <v>29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>
        <f>E43+F43+G43+H43+I43+J43+K43+L43+M43+N43</f>
        <v>0</v>
      </c>
      <c r="P43" s="66">
        <f>SUM(P37:P41)/5</f>
        <v>9.25</v>
      </c>
      <c r="Q43" s="19"/>
    </row>
    <row r="44" spans="1:17" ht="12.75">
      <c r="A44" s="7"/>
      <c r="B44" s="7"/>
      <c r="C44" s="7"/>
      <c r="P44" s="68"/>
      <c r="Q44" s="19"/>
    </row>
    <row r="45" spans="1:17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68"/>
      <c r="Q45" s="19"/>
    </row>
    <row r="46" spans="1:17" ht="12.75">
      <c r="A46" s="29" t="s">
        <v>51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19"/>
    </row>
    <row r="47" spans="1:17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19"/>
    </row>
    <row r="48" spans="1:16" ht="12.75">
      <c r="A48" s="7" t="s">
        <v>0</v>
      </c>
      <c r="B48" s="7" t="s">
        <v>52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67" t="s">
        <v>23</v>
      </c>
    </row>
    <row r="49" spans="1:16" ht="13.5">
      <c r="A49" s="7" t="s">
        <v>1</v>
      </c>
      <c r="B49" s="7">
        <v>11</v>
      </c>
      <c r="C49" s="7"/>
      <c r="D49" s="8"/>
      <c r="E49" s="9">
        <v>1</v>
      </c>
      <c r="F49" s="9">
        <v>2</v>
      </c>
      <c r="G49" s="9">
        <v>3</v>
      </c>
      <c r="H49" s="9">
        <v>4</v>
      </c>
      <c r="I49" s="9">
        <v>5</v>
      </c>
      <c r="J49" s="9">
        <v>6</v>
      </c>
      <c r="K49" s="9">
        <v>7</v>
      </c>
      <c r="L49" s="9">
        <v>8</v>
      </c>
      <c r="M49" s="9">
        <v>9</v>
      </c>
      <c r="N49" s="9">
        <v>10</v>
      </c>
      <c r="O49" s="13" t="s">
        <v>8</v>
      </c>
      <c r="P49" s="68"/>
    </row>
    <row r="50" spans="1:16" ht="12.75">
      <c r="A50" s="7" t="s">
        <v>2</v>
      </c>
      <c r="B50" s="7">
        <v>12</v>
      </c>
      <c r="C50" s="7"/>
      <c r="D50" s="69">
        <v>1</v>
      </c>
      <c r="E50" s="8"/>
      <c r="F50" s="8"/>
      <c r="G50" s="8"/>
      <c r="H50" s="8"/>
      <c r="I50" s="8"/>
      <c r="J50" s="8"/>
      <c r="K50" s="8"/>
      <c r="L50" s="8">
        <v>3</v>
      </c>
      <c r="M50" s="8">
        <v>1</v>
      </c>
      <c r="N50" s="8">
        <v>7</v>
      </c>
      <c r="O50" s="8">
        <f aca="true" t="shared" si="3" ref="O50:O55">SUM(E50:N50)</f>
        <v>11</v>
      </c>
      <c r="P50" s="84">
        <f>(E50*E49+F50*F49+G50*G49+H50*H49+I50*I49+J50*J49+K50*K49+L50*L49+M50*M49+N50*N49)/11</f>
        <v>9.363636363636363</v>
      </c>
    </row>
    <row r="51" spans="1:16" ht="12.75">
      <c r="A51" s="7"/>
      <c r="B51" s="7"/>
      <c r="C51" s="7"/>
      <c r="D51" s="69">
        <v>2</v>
      </c>
      <c r="E51" s="8"/>
      <c r="F51" s="8"/>
      <c r="G51" s="8"/>
      <c r="H51" s="8"/>
      <c r="I51" s="8"/>
      <c r="J51" s="8">
        <v>1</v>
      </c>
      <c r="K51" s="8">
        <v>2</v>
      </c>
      <c r="L51" s="8">
        <v>3</v>
      </c>
      <c r="M51" s="8"/>
      <c r="N51" s="8">
        <v>5</v>
      </c>
      <c r="O51" s="8">
        <f t="shared" si="3"/>
        <v>11</v>
      </c>
      <c r="P51" s="84">
        <f>(E51*E49+F51*F49+G51*G49+H51*H49+I51*I49+J51*J49+K51*K49+L51*L49+M51*M49+N51*N49)/11</f>
        <v>8.545454545454545</v>
      </c>
    </row>
    <row r="52" spans="1:16" ht="12.75">
      <c r="A52" s="11" t="s">
        <v>6</v>
      </c>
      <c r="B52" s="7"/>
      <c r="C52" s="7"/>
      <c r="D52" s="69">
        <v>3</v>
      </c>
      <c r="E52" s="8"/>
      <c r="F52" s="8"/>
      <c r="G52" s="8"/>
      <c r="H52" s="8"/>
      <c r="I52" s="8"/>
      <c r="J52" s="8"/>
      <c r="K52" s="8">
        <v>1</v>
      </c>
      <c r="L52" s="8">
        <v>1</v>
      </c>
      <c r="M52" s="8">
        <v>3</v>
      </c>
      <c r="N52" s="8">
        <v>6</v>
      </c>
      <c r="O52" s="8">
        <f t="shared" si="3"/>
        <v>11</v>
      </c>
      <c r="P52" s="84">
        <f>(E52*E49+F52*F49+G52*G49+H52*H49+I52*I49+J52*J49+K52*K49+L52*L49+M52*M49+N52*N49)/11</f>
        <v>9.272727272727273</v>
      </c>
    </row>
    <row r="53" spans="1:16" ht="12.75">
      <c r="A53" s="7"/>
      <c r="B53" s="7"/>
      <c r="C53" s="7"/>
      <c r="D53" s="69">
        <v>4</v>
      </c>
      <c r="E53" s="8"/>
      <c r="F53" s="8"/>
      <c r="G53" s="8"/>
      <c r="H53" s="8"/>
      <c r="I53" s="8"/>
      <c r="J53" s="8"/>
      <c r="K53" s="8"/>
      <c r="L53" s="8">
        <v>3</v>
      </c>
      <c r="M53" s="8">
        <v>2</v>
      </c>
      <c r="N53" s="8">
        <v>6</v>
      </c>
      <c r="O53" s="8">
        <f t="shared" si="3"/>
        <v>11</v>
      </c>
      <c r="P53" s="84">
        <f>(E53*E49+F53*F49+G53*G49+H53*H49+I53*I49+J53*J49+K53*K49+L53*L49+M53*M49+N53*N49)/11</f>
        <v>9.272727272727273</v>
      </c>
    </row>
    <row r="54" spans="1:16" ht="12.75">
      <c r="A54" s="11" t="s">
        <v>5</v>
      </c>
      <c r="B54" s="7"/>
      <c r="C54" s="7"/>
      <c r="D54" s="69">
        <v>5</v>
      </c>
      <c r="E54" s="8"/>
      <c r="F54" s="8"/>
      <c r="G54" s="8"/>
      <c r="H54" s="8"/>
      <c r="I54" s="8"/>
      <c r="J54" s="8"/>
      <c r="K54" s="8"/>
      <c r="L54" s="8"/>
      <c r="M54" s="8">
        <v>3</v>
      </c>
      <c r="N54" s="8">
        <v>8</v>
      </c>
      <c r="O54" s="8">
        <f t="shared" si="3"/>
        <v>11</v>
      </c>
      <c r="P54" s="84">
        <f>(E54*E49+F54*F49+G54*G49+H54*H49+I54*I49+J54*J49+K54*K49+L54*L49+M54*M49+N54*N49)/11</f>
        <v>9.727272727272727</v>
      </c>
    </row>
    <row r="55" spans="1:16" ht="12.75">
      <c r="A55" s="7"/>
      <c r="B55" s="71"/>
      <c r="C55" s="72"/>
      <c r="D55" s="23" t="s">
        <v>15</v>
      </c>
      <c r="E55" s="8"/>
      <c r="F55" s="8"/>
      <c r="G55" s="8"/>
      <c r="H55" s="8"/>
      <c r="I55" s="8"/>
      <c r="J55" s="8">
        <v>1</v>
      </c>
      <c r="K55" s="8">
        <v>1</v>
      </c>
      <c r="L55" s="8">
        <v>3</v>
      </c>
      <c r="M55" s="8">
        <v>3</v>
      </c>
      <c r="N55" s="8">
        <v>3</v>
      </c>
      <c r="O55" s="8">
        <f t="shared" si="3"/>
        <v>11</v>
      </c>
      <c r="P55" s="84">
        <f>(E55*E49+F55*F49+G55*G49+H55*H49+I55*I49+J55*J49+K55*K49+L55*L49+M55*M49+N55*N49)/11</f>
        <v>8.545454545454545</v>
      </c>
    </row>
    <row r="56" spans="1:16" ht="12.75">
      <c r="A56" s="7"/>
      <c r="B56" s="7"/>
      <c r="C56" s="7"/>
      <c r="D56" s="63" t="s">
        <v>29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>
        <f>E56+F56+G56+H56+I56+J56+K56+L56+M56+N56</f>
        <v>0</v>
      </c>
      <c r="P56" s="66">
        <f>SUM(P50:P54)/5</f>
        <v>9.236363636363636</v>
      </c>
    </row>
    <row r="57" spans="1:16" ht="12.75">
      <c r="A57" s="7"/>
      <c r="B57" s="25"/>
      <c r="C57" s="25"/>
      <c r="D57" s="70"/>
      <c r="E57" s="26"/>
      <c r="F57" s="26"/>
      <c r="G57" s="26"/>
      <c r="H57" s="26"/>
      <c r="I57" s="26"/>
      <c r="J57" s="26"/>
      <c r="K57" s="26"/>
      <c r="L57" s="19"/>
      <c r="M57" s="19"/>
      <c r="N57" s="19"/>
      <c r="O57" s="19"/>
      <c r="P57" s="68"/>
    </row>
    <row r="58" spans="2:16" ht="12.75">
      <c r="B58" s="7"/>
      <c r="C58" s="7"/>
      <c r="D58" s="22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68"/>
    </row>
    <row r="59" spans="1:16" ht="15">
      <c r="A59" s="83" t="s">
        <v>40</v>
      </c>
      <c r="P59" s="68"/>
    </row>
    <row r="60" spans="1:16" ht="12.75">
      <c r="A60" s="82" t="s">
        <v>35</v>
      </c>
      <c r="B60" s="7"/>
      <c r="C60" s="7"/>
      <c r="D60" s="7"/>
      <c r="E60" s="7"/>
      <c r="P60" s="68"/>
    </row>
    <row r="61" spans="1:16" ht="12.75">
      <c r="A61" s="82" t="s">
        <v>36</v>
      </c>
      <c r="B61" s="7"/>
      <c r="C61" s="7"/>
      <c r="D61" s="7"/>
      <c r="E61" s="7"/>
      <c r="P61" s="68"/>
    </row>
    <row r="62" spans="1:5" ht="12.75">
      <c r="A62" s="82" t="s">
        <v>37</v>
      </c>
      <c r="B62" s="7"/>
      <c r="C62" s="7"/>
      <c r="D62" s="7"/>
      <c r="E62" s="7"/>
    </row>
    <row r="63" spans="1:5" ht="12.75">
      <c r="A63" s="82" t="s">
        <v>38</v>
      </c>
      <c r="B63" s="7"/>
      <c r="C63" s="7"/>
      <c r="D63" s="7"/>
      <c r="E63" s="7"/>
    </row>
    <row r="64" spans="1:5" ht="12.75">
      <c r="A64" s="82" t="s">
        <v>39</v>
      </c>
      <c r="B64" s="7"/>
      <c r="C64" s="7"/>
      <c r="D64" s="7"/>
      <c r="E64" s="7"/>
    </row>
  </sheetData>
  <mergeCells count="1">
    <mergeCell ref="A1:B1"/>
  </mergeCells>
  <printOptions/>
  <pageMargins left="0.15748031496062992" right="0.75" top="0" bottom="0" header="0.15748031496062992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6">
      <selection activeCell="S54" sqref="S54"/>
    </sheetView>
  </sheetViews>
  <sheetFormatPr defaultColWidth="9.140625" defaultRowHeight="12.75"/>
  <cols>
    <col min="1" max="1" width="23.28125" style="0" customWidth="1"/>
    <col min="3" max="3" width="13.7109375" style="0" customWidth="1"/>
    <col min="4" max="4" width="11.421875" style="0" bestFit="1" customWidth="1"/>
    <col min="5" max="5" width="3.140625" style="0" customWidth="1"/>
    <col min="6" max="14" width="2.7109375" style="0" customWidth="1"/>
    <col min="15" max="15" width="6.421875" style="0" bestFit="1" customWidth="1"/>
    <col min="16" max="16" width="7.8515625" style="55" bestFit="1" customWidth="1"/>
    <col min="17" max="17" width="7.140625" style="0" customWidth="1"/>
  </cols>
  <sheetData>
    <row r="1" spans="1:16" s="14" customFormat="1" ht="18.75" thickBot="1">
      <c r="A1" s="150" t="s">
        <v>22</v>
      </c>
      <c r="B1" s="151"/>
      <c r="P1" s="76"/>
    </row>
    <row r="2" spans="1:16" s="14" customFormat="1" ht="18">
      <c r="A2" s="35"/>
      <c r="B2" s="35"/>
      <c r="P2" s="76"/>
    </row>
    <row r="3" spans="1:16" ht="15.75">
      <c r="A3" s="28" t="s">
        <v>47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77"/>
    </row>
    <row r="4" spans="1:15" ht="12.75">
      <c r="A4" s="29"/>
      <c r="B4" s="29"/>
      <c r="C4" s="29"/>
      <c r="D4" s="29"/>
      <c r="E4" s="29"/>
      <c r="F4" s="29"/>
      <c r="G4" s="29"/>
      <c r="H4" s="16"/>
      <c r="I4" s="16"/>
      <c r="J4" s="16"/>
      <c r="K4" s="16"/>
      <c r="L4" s="16"/>
      <c r="M4" s="16"/>
      <c r="N4" s="16"/>
      <c r="O4" s="16"/>
    </row>
    <row r="5" spans="1:16" ht="12.75">
      <c r="A5" s="7" t="s">
        <v>0</v>
      </c>
      <c r="B5" s="7" t="s">
        <v>31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67" t="s">
        <v>23</v>
      </c>
    </row>
    <row r="6" spans="1:16" ht="13.5">
      <c r="A6" s="7" t="s">
        <v>1</v>
      </c>
      <c r="B6" s="7">
        <v>19</v>
      </c>
      <c r="C6" s="7"/>
      <c r="D6" s="8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13" t="s">
        <v>8</v>
      </c>
      <c r="P6" s="68"/>
    </row>
    <row r="7" spans="1:16" ht="12.75">
      <c r="A7" s="7" t="s">
        <v>2</v>
      </c>
      <c r="B7" s="7">
        <v>21</v>
      </c>
      <c r="C7" s="7"/>
      <c r="D7" s="69">
        <v>1</v>
      </c>
      <c r="E7" s="8"/>
      <c r="F7" s="8"/>
      <c r="G7" s="8"/>
      <c r="H7" s="8"/>
      <c r="I7" s="8"/>
      <c r="J7" s="8">
        <v>1</v>
      </c>
      <c r="K7" s="8">
        <v>1</v>
      </c>
      <c r="L7" s="8">
        <v>10</v>
      </c>
      <c r="M7" s="8">
        <v>3</v>
      </c>
      <c r="N7" s="8">
        <v>4</v>
      </c>
      <c r="O7" s="8">
        <f aca="true" t="shared" si="0" ref="O7:O13">SUM(E7:N7)</f>
        <v>19</v>
      </c>
      <c r="P7" s="84">
        <f>(E7*E6+F7*F6+G7*G6+H7*H6+I7*I6+J7*J6+K7*K6+L7*L6+M7*M6+N7*N6)/19</f>
        <v>8.421052631578947</v>
      </c>
    </row>
    <row r="8" spans="1:16" ht="12.75">
      <c r="A8" s="7"/>
      <c r="B8" s="7"/>
      <c r="C8" s="7"/>
      <c r="D8" s="69">
        <v>2</v>
      </c>
      <c r="E8" s="8">
        <v>1</v>
      </c>
      <c r="F8" s="8"/>
      <c r="G8" s="8"/>
      <c r="H8" s="8"/>
      <c r="I8" s="8"/>
      <c r="J8" s="8"/>
      <c r="K8" s="8">
        <v>3</v>
      </c>
      <c r="L8" s="8">
        <v>4</v>
      </c>
      <c r="M8" s="8">
        <v>10</v>
      </c>
      <c r="N8" s="8">
        <v>1</v>
      </c>
      <c r="O8" s="8">
        <f t="shared" si="0"/>
        <v>19</v>
      </c>
      <c r="P8" s="84">
        <f>(E8*E6+F8*F6+G8*G6+H8*H6+I8*I6+J8*J6+K8*K6+L8*L6+M8*M6+N8*N6)/19</f>
        <v>8.105263157894736</v>
      </c>
    </row>
    <row r="9" spans="1:16" ht="12.75">
      <c r="A9" s="11" t="s">
        <v>7</v>
      </c>
      <c r="B9" s="7"/>
      <c r="C9" s="7"/>
      <c r="D9" s="69">
        <v>3</v>
      </c>
      <c r="E9" s="8"/>
      <c r="F9" s="8"/>
      <c r="G9" s="8"/>
      <c r="H9" s="8"/>
      <c r="I9" s="8"/>
      <c r="J9" s="8">
        <v>1</v>
      </c>
      <c r="K9" s="8"/>
      <c r="L9" s="8">
        <v>2</v>
      </c>
      <c r="M9" s="8">
        <v>8</v>
      </c>
      <c r="N9" s="8">
        <v>8</v>
      </c>
      <c r="O9" s="8">
        <f t="shared" si="0"/>
        <v>19</v>
      </c>
      <c r="P9" s="84">
        <f>(E9*E6+F9*F6+G9*G6+H9*H6+I9*I6+J9*J6+K9*K6+L9*L6+M9*M6+N9*N6)/19</f>
        <v>9.157894736842104</v>
      </c>
    </row>
    <row r="10" spans="1:16" ht="12.75">
      <c r="A10" s="25"/>
      <c r="B10" s="7"/>
      <c r="C10" s="7"/>
      <c r="D10" s="69">
        <v>4</v>
      </c>
      <c r="E10" s="8"/>
      <c r="F10" s="8"/>
      <c r="G10" s="8"/>
      <c r="H10" s="8"/>
      <c r="I10" s="8"/>
      <c r="J10" s="8"/>
      <c r="K10" s="8"/>
      <c r="L10" s="8">
        <v>5</v>
      </c>
      <c r="M10" s="8">
        <v>6</v>
      </c>
      <c r="N10" s="8">
        <v>8</v>
      </c>
      <c r="O10" s="8">
        <f t="shared" si="0"/>
        <v>19</v>
      </c>
      <c r="P10" s="84">
        <f>(E10*E6+F10*F6+G10*G6+H10*H6+I10*I6+J10*J6+K10*K6+L10*L6+M10*M6+N10*N6)/19</f>
        <v>9.157894736842104</v>
      </c>
    </row>
    <row r="11" spans="1:16" ht="12.75">
      <c r="A11" s="7"/>
      <c r="B11" s="7"/>
      <c r="C11" s="7"/>
      <c r="D11" s="69">
        <v>5</v>
      </c>
      <c r="E11" s="8"/>
      <c r="F11" s="8"/>
      <c r="G11" s="8"/>
      <c r="H11" s="8"/>
      <c r="I11" s="8"/>
      <c r="J11" s="8"/>
      <c r="K11" s="8">
        <v>1</v>
      </c>
      <c r="L11" s="8">
        <v>3</v>
      </c>
      <c r="M11" s="8">
        <v>5</v>
      </c>
      <c r="N11" s="8">
        <v>10</v>
      </c>
      <c r="O11" s="8">
        <f t="shared" si="0"/>
        <v>19</v>
      </c>
      <c r="P11" s="84">
        <f>(E11*E6+F11*F6+G11*G6+H11*H6+I11*I6+J11*J6+K11*K6+L11*L6+M11*M6+N11*N6)/19</f>
        <v>9.263157894736842</v>
      </c>
    </row>
    <row r="12" spans="1:16" ht="12.75">
      <c r="A12" s="11" t="s">
        <v>5</v>
      </c>
      <c r="B12" s="7"/>
      <c r="C12" s="7"/>
      <c r="D12" s="12" t="s">
        <v>26</v>
      </c>
      <c r="E12" s="8"/>
      <c r="F12" s="8"/>
      <c r="G12" s="8"/>
      <c r="H12" s="8"/>
      <c r="I12" s="8"/>
      <c r="J12" s="8">
        <v>1</v>
      </c>
      <c r="K12" s="8"/>
      <c r="L12" s="8">
        <v>4</v>
      </c>
      <c r="M12" s="8">
        <v>2</v>
      </c>
      <c r="N12" s="8">
        <v>12</v>
      </c>
      <c r="O12" s="8">
        <f t="shared" si="0"/>
        <v>19</v>
      </c>
      <c r="P12" s="84">
        <f>(E12*E6+F12*F6+G12*G6+H12*H6+I12*I6+J12*J6+K12*K6+L12*L6+M12*M6+N12*N6)/19</f>
        <v>9.263157894736842</v>
      </c>
    </row>
    <row r="13" spans="2:16" ht="12.75">
      <c r="B13" s="7"/>
      <c r="C13" s="7"/>
      <c r="D13" s="20" t="s">
        <v>3</v>
      </c>
      <c r="E13" s="8"/>
      <c r="F13" s="8"/>
      <c r="G13" s="8"/>
      <c r="H13" s="8"/>
      <c r="I13" s="8"/>
      <c r="J13" s="8"/>
      <c r="K13" s="8">
        <v>2</v>
      </c>
      <c r="L13" s="8">
        <v>6</v>
      </c>
      <c r="M13" s="8">
        <v>4</v>
      </c>
      <c r="N13" s="8">
        <v>7</v>
      </c>
      <c r="O13" s="8">
        <f t="shared" si="0"/>
        <v>19</v>
      </c>
      <c r="P13" s="84">
        <f>(E13*E6+F13*F6+G13*G6+H13*H6+I13*I6+J13*J6+K13*K6+L13*L6+M13*M6+N13*N6)/19</f>
        <v>8.842105263157896</v>
      </c>
    </row>
    <row r="14" spans="2:16" ht="12.75">
      <c r="B14" s="7"/>
      <c r="C14" s="7"/>
      <c r="D14" s="63" t="s">
        <v>29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>
        <f>E14+F14+G14+H14+I14+J14+K14+L14+M14+N14</f>
        <v>0</v>
      </c>
      <c r="P14" s="66">
        <f>SUM(P7:P11)/5</f>
        <v>8.821052631578947</v>
      </c>
    </row>
    <row r="15" ht="12.75">
      <c r="A15" s="7"/>
    </row>
    <row r="16" spans="1:16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8"/>
    </row>
    <row r="17" spans="1:17" ht="18">
      <c r="A17" s="29" t="s">
        <v>49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79"/>
      <c r="Q17" s="4"/>
    </row>
    <row r="18" spans="1:17" ht="12.75">
      <c r="A18" s="29"/>
      <c r="B18" s="29"/>
      <c r="C18" s="29"/>
      <c r="D18" s="29"/>
      <c r="E18" s="29"/>
      <c r="F18" s="29"/>
      <c r="G18" s="29"/>
      <c r="H18" s="16"/>
      <c r="I18" s="16"/>
      <c r="J18" s="16"/>
      <c r="K18" s="16"/>
      <c r="L18" s="16"/>
      <c r="M18" s="16"/>
      <c r="N18" s="16"/>
      <c r="O18" s="16"/>
      <c r="Q18" s="19"/>
    </row>
    <row r="19" spans="1:17" ht="13.5" thickBot="1">
      <c r="A19" s="7" t="s">
        <v>17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67" t="s">
        <v>23</v>
      </c>
      <c r="Q19" s="19"/>
    </row>
    <row r="20" spans="1:17" ht="13.5">
      <c r="A20" s="7" t="s">
        <v>1</v>
      </c>
      <c r="B20" s="7"/>
      <c r="C20" s="91"/>
      <c r="D20" s="86"/>
      <c r="E20" s="9">
        <v>1</v>
      </c>
      <c r="F20" s="9">
        <v>2</v>
      </c>
      <c r="G20" s="9">
        <v>3</v>
      </c>
      <c r="H20" s="9">
        <v>4</v>
      </c>
      <c r="I20" s="9">
        <v>5</v>
      </c>
      <c r="J20" s="9">
        <v>6</v>
      </c>
      <c r="K20" s="9">
        <v>7</v>
      </c>
      <c r="L20" s="9">
        <v>8</v>
      </c>
      <c r="M20" s="9">
        <v>9</v>
      </c>
      <c r="N20" s="9">
        <v>10</v>
      </c>
      <c r="O20" s="10" t="s">
        <v>8</v>
      </c>
      <c r="P20" s="68"/>
      <c r="Q20" s="19"/>
    </row>
    <row r="21" spans="1:17" ht="12.75">
      <c r="A21" s="7" t="s">
        <v>2</v>
      </c>
      <c r="B21" s="7"/>
      <c r="C21" s="92" t="s">
        <v>53</v>
      </c>
      <c r="D21" s="87">
        <v>1</v>
      </c>
      <c r="E21" s="1"/>
      <c r="F21" s="8"/>
      <c r="G21" s="8"/>
      <c r="H21" s="8"/>
      <c r="I21" s="8"/>
      <c r="J21" s="8"/>
      <c r="K21" s="8"/>
      <c r="L21" s="8"/>
      <c r="M21" s="8"/>
      <c r="N21" s="8"/>
      <c r="O21" s="8"/>
      <c r="P21" s="64"/>
      <c r="Q21" s="19"/>
    </row>
    <row r="22" spans="1:17" ht="12.75">
      <c r="A22" s="7"/>
      <c r="B22" s="7"/>
      <c r="C22" s="92" t="s">
        <v>54</v>
      </c>
      <c r="D22" s="87">
        <v>2</v>
      </c>
      <c r="E22" s="1"/>
      <c r="F22" s="8"/>
      <c r="G22" s="8"/>
      <c r="H22" s="8"/>
      <c r="I22" s="8"/>
      <c r="J22" s="8"/>
      <c r="K22" s="8"/>
      <c r="L22" s="8"/>
      <c r="M22" s="8"/>
      <c r="N22" s="8"/>
      <c r="O22" s="8"/>
      <c r="Q22" s="19"/>
    </row>
    <row r="23" spans="1:16" ht="12.75">
      <c r="A23" s="11" t="s">
        <v>4</v>
      </c>
      <c r="B23" s="7"/>
      <c r="C23" s="92" t="s">
        <v>55</v>
      </c>
      <c r="D23" s="87">
        <v>3</v>
      </c>
      <c r="E23" s="1"/>
      <c r="F23" s="8"/>
      <c r="G23" s="8"/>
      <c r="H23" s="8"/>
      <c r="I23" s="8"/>
      <c r="J23" s="8"/>
      <c r="K23" s="8"/>
      <c r="L23" s="8"/>
      <c r="M23" s="8"/>
      <c r="N23" s="8"/>
      <c r="O23" s="8"/>
      <c r="P23" s="64"/>
    </row>
    <row r="24" spans="1:17" ht="12.75">
      <c r="A24" s="7"/>
      <c r="B24" s="7"/>
      <c r="C24" s="92" t="s">
        <v>56</v>
      </c>
      <c r="D24" s="87">
        <v>4</v>
      </c>
      <c r="E24" s="1"/>
      <c r="F24" s="8"/>
      <c r="G24" s="8"/>
      <c r="H24" s="8"/>
      <c r="I24" s="8"/>
      <c r="J24" s="8"/>
      <c r="K24" s="8"/>
      <c r="L24" s="8"/>
      <c r="M24" s="8"/>
      <c r="N24" s="8"/>
      <c r="O24" s="8"/>
      <c r="P24" s="64"/>
      <c r="Q24" s="19"/>
    </row>
    <row r="25" spans="1:17" ht="12.75">
      <c r="A25" s="7"/>
      <c r="B25" s="7"/>
      <c r="C25" s="92" t="s">
        <v>57</v>
      </c>
      <c r="D25" s="87">
        <v>5</v>
      </c>
      <c r="E25" s="8"/>
      <c r="G25" s="8"/>
      <c r="H25" s="8"/>
      <c r="I25" s="8"/>
      <c r="J25" s="8"/>
      <c r="K25" s="8"/>
      <c r="L25" s="8"/>
      <c r="M25" s="8"/>
      <c r="N25" s="8"/>
      <c r="O25" s="8"/>
      <c r="Q25" s="19"/>
    </row>
    <row r="26" spans="1:17" ht="12.75">
      <c r="A26" s="11" t="s">
        <v>5</v>
      </c>
      <c r="B26" s="7"/>
      <c r="C26" s="92" t="s">
        <v>56</v>
      </c>
      <c r="D26" s="88" t="s">
        <v>25</v>
      </c>
      <c r="E26" s="1"/>
      <c r="F26" s="8"/>
      <c r="G26" s="8"/>
      <c r="H26" s="8"/>
      <c r="I26" s="8"/>
      <c r="J26" s="8"/>
      <c r="K26" s="8"/>
      <c r="L26" s="8"/>
      <c r="M26" s="8"/>
      <c r="N26" s="8"/>
      <c r="O26" s="8"/>
      <c r="P26" s="64"/>
      <c r="Q26" s="4"/>
    </row>
    <row r="27" spans="1:17" ht="12.75">
      <c r="A27" s="7"/>
      <c r="B27" s="7"/>
      <c r="C27" s="92" t="s">
        <v>53</v>
      </c>
      <c r="D27" s="89" t="s">
        <v>3</v>
      </c>
      <c r="E27" s="1"/>
      <c r="F27" s="8"/>
      <c r="G27" s="8"/>
      <c r="H27" s="8"/>
      <c r="I27" s="8"/>
      <c r="J27" s="8"/>
      <c r="K27" s="8"/>
      <c r="L27" s="8"/>
      <c r="M27" s="8"/>
      <c r="N27" s="8"/>
      <c r="O27" s="8"/>
      <c r="P27" s="64"/>
      <c r="Q27" s="4"/>
    </row>
    <row r="28" spans="1:17" ht="13.5" thickBot="1">
      <c r="A28" s="7"/>
      <c r="B28" s="7"/>
      <c r="C28" s="93" t="s">
        <v>58</v>
      </c>
      <c r="D28" s="90" t="s">
        <v>29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66"/>
      <c r="Q28" s="4"/>
    </row>
    <row r="29" spans="1:17" ht="12.75">
      <c r="A29" s="7"/>
      <c r="Q29" s="4"/>
    </row>
    <row r="30" spans="1:17" ht="12.75">
      <c r="A30" s="7"/>
      <c r="Q30" s="4"/>
    </row>
    <row r="31" spans="1:17" ht="12.75">
      <c r="A31" s="29" t="s">
        <v>50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Q31" s="4"/>
    </row>
    <row r="32" spans="1:17" ht="13.5" customHeight="1">
      <c r="A32" s="147"/>
      <c r="B32" s="147"/>
      <c r="C32" s="152"/>
      <c r="D32" s="81"/>
      <c r="E32" s="54"/>
      <c r="F32" s="54"/>
      <c r="G32" s="54"/>
      <c r="H32" s="54"/>
      <c r="I32" s="16"/>
      <c r="J32" s="16"/>
      <c r="K32" s="16"/>
      <c r="L32" s="16"/>
      <c r="M32" s="16"/>
      <c r="N32" s="16"/>
      <c r="O32" s="16"/>
      <c r="P32" s="67" t="s">
        <v>23</v>
      </c>
      <c r="Q32" s="4"/>
    </row>
    <row r="33" spans="1:17" ht="13.5">
      <c r="A33" s="7" t="s">
        <v>0</v>
      </c>
      <c r="B33" s="7" t="s">
        <v>33</v>
      </c>
      <c r="C33" s="7"/>
      <c r="D33" s="8"/>
      <c r="E33" s="9">
        <v>1</v>
      </c>
      <c r="F33" s="9">
        <v>2</v>
      </c>
      <c r="G33" s="9">
        <v>3</v>
      </c>
      <c r="H33" s="9">
        <v>4</v>
      </c>
      <c r="I33" s="9">
        <v>5</v>
      </c>
      <c r="J33" s="9">
        <v>6</v>
      </c>
      <c r="K33" s="9">
        <v>7</v>
      </c>
      <c r="L33" s="9">
        <v>8</v>
      </c>
      <c r="M33" s="9">
        <v>9</v>
      </c>
      <c r="N33" s="9">
        <v>10</v>
      </c>
      <c r="O33" s="10" t="s">
        <v>8</v>
      </c>
      <c r="P33" s="68"/>
      <c r="Q33" s="4"/>
    </row>
    <row r="34" spans="1:17" ht="12.75">
      <c r="A34" s="7" t="s">
        <v>1</v>
      </c>
      <c r="B34" s="7">
        <v>17</v>
      </c>
      <c r="C34" s="7"/>
      <c r="D34" s="69">
        <v>1</v>
      </c>
      <c r="E34" s="8"/>
      <c r="F34" s="8"/>
      <c r="G34" s="8"/>
      <c r="H34" s="8"/>
      <c r="I34" s="8"/>
      <c r="J34" s="8"/>
      <c r="K34" s="8">
        <v>1</v>
      </c>
      <c r="L34" s="8"/>
      <c r="M34" s="8">
        <v>1</v>
      </c>
      <c r="N34" s="8">
        <v>15</v>
      </c>
      <c r="O34" s="8">
        <f aca="true" t="shared" si="1" ref="O34:O40">SUM(E34:N34)</f>
        <v>17</v>
      </c>
      <c r="P34" s="84">
        <f>(E34*E33+F34*F33+G34*G33+H34*H33+I34*I33+J34*J33+K34*K33+L34*L33+M34*M33+N34*N33)/17</f>
        <v>9.764705882352942</v>
      </c>
      <c r="Q34" s="4"/>
    </row>
    <row r="35" spans="1:17" ht="12.75">
      <c r="A35" s="7" t="s">
        <v>2</v>
      </c>
      <c r="B35" s="7">
        <v>19</v>
      </c>
      <c r="C35" s="7"/>
      <c r="D35" s="69">
        <v>2</v>
      </c>
      <c r="E35" s="8"/>
      <c r="F35" s="8"/>
      <c r="G35" s="8"/>
      <c r="H35" s="8"/>
      <c r="I35" s="8"/>
      <c r="J35" s="8">
        <v>1</v>
      </c>
      <c r="K35" s="8"/>
      <c r="L35" s="8">
        <v>1</v>
      </c>
      <c r="M35" s="8">
        <v>4</v>
      </c>
      <c r="N35" s="8">
        <v>11</v>
      </c>
      <c r="O35" s="8">
        <f t="shared" si="1"/>
        <v>17</v>
      </c>
      <c r="P35" s="84">
        <f>(E35*E33+F35*F33+G35*G33+H35*H33+I35*I33+J35*J33+K35*K33+L35*L33+M35*M33+N35*N33)/17</f>
        <v>9.411764705882353</v>
      </c>
      <c r="Q35" s="19"/>
    </row>
    <row r="36" spans="1:17" ht="12.75">
      <c r="A36" s="7"/>
      <c r="B36" s="7"/>
      <c r="C36" s="7"/>
      <c r="D36" s="69">
        <v>3</v>
      </c>
      <c r="E36" s="8"/>
      <c r="F36" s="8"/>
      <c r="G36" s="8"/>
      <c r="H36" s="8"/>
      <c r="I36" s="8"/>
      <c r="J36" s="8">
        <v>1</v>
      </c>
      <c r="K36" s="8"/>
      <c r="L36" s="8">
        <v>2</v>
      </c>
      <c r="M36" s="8">
        <v>2</v>
      </c>
      <c r="N36" s="8">
        <v>12</v>
      </c>
      <c r="O36" s="8">
        <f t="shared" si="1"/>
        <v>17</v>
      </c>
      <c r="P36" s="84">
        <f>(E36*E33+F36*F33+G36*G33+H36*H33+I36*I33+J36*J33+K36*K33+L36*L33+M36*M33+N36*N33)/17</f>
        <v>9.411764705882353</v>
      </c>
      <c r="Q36" s="19"/>
    </row>
    <row r="37" spans="1:16" ht="12.75">
      <c r="A37" s="7"/>
      <c r="B37" s="7"/>
      <c r="C37" s="7"/>
      <c r="D37" s="69">
        <v>4</v>
      </c>
      <c r="E37" s="8"/>
      <c r="F37" s="8"/>
      <c r="G37" s="8"/>
      <c r="H37" s="8"/>
      <c r="I37" s="8"/>
      <c r="J37" s="8"/>
      <c r="K37" s="8">
        <v>1</v>
      </c>
      <c r="L37" s="8">
        <v>1</v>
      </c>
      <c r="M37" s="8">
        <v>4</v>
      </c>
      <c r="N37" s="8">
        <v>11</v>
      </c>
      <c r="O37" s="8">
        <f t="shared" si="1"/>
        <v>17</v>
      </c>
      <c r="P37" s="84">
        <f>(E37*E33+F37*F33+G37*G33+H37*H33+I37*I33+J37*J33+K37*K33+L37*L33+M37*M33+N37*N33)/17</f>
        <v>9.470588235294118</v>
      </c>
    </row>
    <row r="38" spans="1:16" ht="12.75">
      <c r="A38" s="11" t="s">
        <v>4</v>
      </c>
      <c r="B38" s="7"/>
      <c r="C38" s="7"/>
      <c r="D38" s="69">
        <v>5</v>
      </c>
      <c r="E38" s="8"/>
      <c r="F38" s="8"/>
      <c r="G38" s="8"/>
      <c r="H38" s="8"/>
      <c r="I38" s="8"/>
      <c r="J38" s="8"/>
      <c r="K38" s="8"/>
      <c r="L38" s="8">
        <v>1</v>
      </c>
      <c r="M38" s="8"/>
      <c r="N38" s="8">
        <v>16</v>
      </c>
      <c r="O38" s="8">
        <f t="shared" si="1"/>
        <v>17</v>
      </c>
      <c r="P38" s="84">
        <f>(E38*E33+F38*F33+G38*G33+H38*H33+I38*I33+J38*J33+K38*K33+L38*L33+M38*M33+N38*N33)/17</f>
        <v>9.882352941176471</v>
      </c>
    </row>
    <row r="39" spans="1:17" ht="12.75">
      <c r="A39" s="7"/>
      <c r="B39" s="7"/>
      <c r="C39" s="7"/>
      <c r="D39" s="12" t="s">
        <v>26</v>
      </c>
      <c r="E39" s="8"/>
      <c r="F39" s="8"/>
      <c r="G39" s="8"/>
      <c r="H39" s="8"/>
      <c r="I39" s="8"/>
      <c r="J39" s="8"/>
      <c r="K39" s="8"/>
      <c r="L39" s="8">
        <v>4</v>
      </c>
      <c r="M39" s="8">
        <v>5</v>
      </c>
      <c r="N39" s="8">
        <v>8</v>
      </c>
      <c r="O39" s="8">
        <f t="shared" si="1"/>
        <v>17</v>
      </c>
      <c r="P39" s="84">
        <f>(E39*E33+F39*F33+G39*G33+H39*H33+I39*I33+J39*J33+K39*K33+L39*L33+M39*M33+N39*N33)/17</f>
        <v>9.235294117647058</v>
      </c>
      <c r="Q39" s="19"/>
    </row>
    <row r="40" spans="1:17" ht="12.75">
      <c r="A40" s="11" t="s">
        <v>5</v>
      </c>
      <c r="B40" s="7"/>
      <c r="C40" s="7"/>
      <c r="D40" s="20" t="s">
        <v>3</v>
      </c>
      <c r="E40" s="21"/>
      <c r="F40" s="21"/>
      <c r="G40" s="21"/>
      <c r="H40" s="21"/>
      <c r="I40" s="21"/>
      <c r="J40" s="21"/>
      <c r="K40" s="21"/>
      <c r="L40" s="21">
        <v>6</v>
      </c>
      <c r="M40" s="21">
        <v>3</v>
      </c>
      <c r="N40" s="21">
        <v>8</v>
      </c>
      <c r="O40" s="8">
        <f t="shared" si="1"/>
        <v>17</v>
      </c>
      <c r="P40" s="84">
        <f>(E40*E33+F40*F33+G40*G33+H40*H33+I40*I33+J40*J33+K40*K33+L40*L33+M40*M33+N40*N33)/17</f>
        <v>9.117647058823529</v>
      </c>
      <c r="Q40" s="19"/>
    </row>
    <row r="41" spans="1:17" ht="12.75">
      <c r="A41" s="7"/>
      <c r="B41" s="7"/>
      <c r="C41" s="7"/>
      <c r="D41" s="63" t="s">
        <v>29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>
        <f>E41+F41+G41+H41+I41+J41+K41+L41+M41+N41</f>
        <v>0</v>
      </c>
      <c r="P41" s="66">
        <f>SUM(P34:P38)/5</f>
        <v>9.588235294117649</v>
      </c>
      <c r="Q41" s="19"/>
    </row>
    <row r="42" spans="1:17" ht="12.75">
      <c r="A42" s="7"/>
      <c r="B42" s="7"/>
      <c r="C42" s="7"/>
      <c r="Q42" s="19"/>
    </row>
    <row r="43" spans="1:17" ht="12.75">
      <c r="A43" s="7"/>
      <c r="B43" s="7"/>
      <c r="C43" s="7"/>
      <c r="Q43" s="19"/>
    </row>
    <row r="44" spans="1:17" ht="12.75">
      <c r="A44" s="29" t="s">
        <v>51</v>
      </c>
      <c r="B44" s="29"/>
      <c r="C44" s="29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Q44" s="19"/>
    </row>
    <row r="45" spans="1:17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80"/>
      <c r="Q45" s="19"/>
    </row>
    <row r="46" spans="1:17" ht="12.75">
      <c r="A46" s="7" t="s">
        <v>17</v>
      </c>
      <c r="B46" s="7" t="s">
        <v>52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68"/>
      <c r="Q46" s="19"/>
    </row>
    <row r="47" spans="1:16" ht="13.5">
      <c r="A47" s="7" t="s">
        <v>1</v>
      </c>
      <c r="B47" s="7">
        <v>19</v>
      </c>
      <c r="C47" s="7"/>
      <c r="D47" s="36"/>
      <c r="E47" s="9">
        <v>1</v>
      </c>
      <c r="F47" s="9">
        <v>2</v>
      </c>
      <c r="G47" s="9">
        <v>3</v>
      </c>
      <c r="H47" s="9">
        <v>4</v>
      </c>
      <c r="I47" s="9">
        <v>5</v>
      </c>
      <c r="J47" s="9">
        <v>6</v>
      </c>
      <c r="K47" s="9">
        <v>7</v>
      </c>
      <c r="L47" s="9">
        <v>8</v>
      </c>
      <c r="M47" s="9">
        <v>9</v>
      </c>
      <c r="N47" s="9">
        <v>10</v>
      </c>
      <c r="O47" s="13" t="s">
        <v>8</v>
      </c>
      <c r="P47" s="68"/>
    </row>
    <row r="48" spans="1:16" ht="12.75">
      <c r="A48" s="7" t="s">
        <v>2</v>
      </c>
      <c r="B48" s="7">
        <v>19</v>
      </c>
      <c r="C48" s="7"/>
      <c r="D48" s="69">
        <v>1</v>
      </c>
      <c r="E48" s="8"/>
      <c r="F48" s="8"/>
      <c r="G48" s="8"/>
      <c r="H48" s="8"/>
      <c r="I48" s="8"/>
      <c r="J48" s="8">
        <v>1</v>
      </c>
      <c r="K48" s="8">
        <v>3</v>
      </c>
      <c r="L48" s="8">
        <v>2</v>
      </c>
      <c r="M48" s="8">
        <v>7</v>
      </c>
      <c r="N48" s="8">
        <v>6</v>
      </c>
      <c r="O48" s="8">
        <f aca="true" t="shared" si="2" ref="O48:O54">SUM(E48:N48)</f>
        <v>19</v>
      </c>
      <c r="P48" s="84">
        <f>(E48*E47+F48*F47+G48*G47+H48*H47+I48*I47+J48*J47+K48*K47+L48*L47+M48*M47+N48*N47)/19</f>
        <v>8.736842105263158</v>
      </c>
    </row>
    <row r="49" spans="1:16" ht="12.75">
      <c r="A49" s="7"/>
      <c r="B49" s="7"/>
      <c r="C49" s="7"/>
      <c r="D49" s="69">
        <v>2</v>
      </c>
      <c r="E49" s="8"/>
      <c r="F49" s="8"/>
      <c r="G49" s="8"/>
      <c r="H49" s="8"/>
      <c r="I49" s="8"/>
      <c r="J49" s="8">
        <v>1</v>
      </c>
      <c r="K49" s="8">
        <v>3</v>
      </c>
      <c r="L49" s="8">
        <v>4</v>
      </c>
      <c r="M49" s="8">
        <v>5</v>
      </c>
      <c r="N49" s="8">
        <v>6</v>
      </c>
      <c r="O49" s="8">
        <f t="shared" si="2"/>
        <v>19</v>
      </c>
      <c r="P49" s="84">
        <f>(E49*E47+F49*F47+G49*G47+H49*H47+I49*I47+J49*J47+K49*K47+L49*L47+M49*M47+N49*N47)/19</f>
        <v>8.631578947368421</v>
      </c>
    </row>
    <row r="50" spans="1:16" ht="12.75">
      <c r="A50" s="11" t="s">
        <v>4</v>
      </c>
      <c r="B50" s="7"/>
      <c r="C50" s="7"/>
      <c r="D50" s="69">
        <v>3</v>
      </c>
      <c r="E50" s="8"/>
      <c r="F50" s="8"/>
      <c r="G50" s="8"/>
      <c r="H50" s="8"/>
      <c r="I50" s="8"/>
      <c r="J50" s="8">
        <v>1</v>
      </c>
      <c r="K50" s="8">
        <v>1</v>
      </c>
      <c r="L50" s="8">
        <v>2</v>
      </c>
      <c r="M50" s="8">
        <v>8</v>
      </c>
      <c r="N50" s="8">
        <v>7</v>
      </c>
      <c r="O50" s="8">
        <f t="shared" si="2"/>
        <v>19</v>
      </c>
      <c r="P50" s="84">
        <f>(E50*E47+F50*F47+G50*G47+H50*H47+I50*I47+J50*J47+K50*K47+L50*L47+M50*M47+N50*N47)/19</f>
        <v>9</v>
      </c>
    </row>
    <row r="51" spans="1:16" ht="12.75">
      <c r="A51" s="7"/>
      <c r="B51" s="7"/>
      <c r="C51" s="7"/>
      <c r="D51" s="69">
        <v>4</v>
      </c>
      <c r="E51" s="8"/>
      <c r="F51" s="8"/>
      <c r="G51" s="8"/>
      <c r="H51" s="8"/>
      <c r="I51" s="8"/>
      <c r="J51" s="8"/>
      <c r="K51" s="8">
        <v>1</v>
      </c>
      <c r="L51" s="8">
        <v>2</v>
      </c>
      <c r="M51" s="8">
        <v>6</v>
      </c>
      <c r="N51" s="8">
        <v>10</v>
      </c>
      <c r="O51" s="8">
        <f t="shared" si="2"/>
        <v>19</v>
      </c>
      <c r="P51" s="84">
        <f>(E51*E47+F51*F47+G51*G47+H51*H47+I51*I47+J51*J47+K51*K47+L51*L47+M51*M47+N51*N47)/19</f>
        <v>9.31578947368421</v>
      </c>
    </row>
    <row r="52" spans="1:16" ht="12.75">
      <c r="A52" s="7"/>
      <c r="B52" s="7"/>
      <c r="C52" s="7"/>
      <c r="D52" s="69">
        <v>5</v>
      </c>
      <c r="E52" s="8"/>
      <c r="F52" s="8"/>
      <c r="G52" s="8"/>
      <c r="H52" s="8"/>
      <c r="I52" s="8"/>
      <c r="J52" s="8"/>
      <c r="K52" s="8">
        <v>3</v>
      </c>
      <c r="L52" s="8">
        <v>3</v>
      </c>
      <c r="M52" s="8">
        <v>1</v>
      </c>
      <c r="N52" s="8">
        <v>12</v>
      </c>
      <c r="O52" s="8">
        <f t="shared" si="2"/>
        <v>19</v>
      </c>
      <c r="P52" s="84">
        <f>(E52*E47+F52*F47+G52*G47+H52*H47+I52*I47+J52*J47+K52*K47+L52*L47+M52*M47+N52*N47)/19</f>
        <v>9.157894736842104</v>
      </c>
    </row>
    <row r="53" spans="2:16" ht="12.75">
      <c r="B53" s="7"/>
      <c r="C53" s="7"/>
      <c r="D53" s="12" t="s">
        <v>26</v>
      </c>
      <c r="E53" s="8"/>
      <c r="F53" s="8"/>
      <c r="G53" s="8"/>
      <c r="H53" s="8"/>
      <c r="I53" s="8"/>
      <c r="J53" s="8"/>
      <c r="K53" s="8">
        <v>1</v>
      </c>
      <c r="L53" s="8">
        <v>5</v>
      </c>
      <c r="M53" s="8">
        <v>4</v>
      </c>
      <c r="N53" s="8">
        <v>9</v>
      </c>
      <c r="O53" s="8">
        <f t="shared" si="2"/>
        <v>19</v>
      </c>
      <c r="P53" s="84">
        <f>(E53*E47+F53*F47+G53*G47+H53*H47+I53*I47+J53*J47+K53*K47+L53*L47+M53*M47+N53*N47)/19</f>
        <v>9.105263157894736</v>
      </c>
    </row>
    <row r="54" spans="1:16" ht="12.75">
      <c r="A54" s="11" t="s">
        <v>5</v>
      </c>
      <c r="B54" s="7"/>
      <c r="C54" s="7"/>
      <c r="D54" s="20" t="s">
        <v>3</v>
      </c>
      <c r="E54" s="8"/>
      <c r="F54" s="8"/>
      <c r="G54" s="8"/>
      <c r="H54" s="8"/>
      <c r="I54" s="8"/>
      <c r="J54" s="8"/>
      <c r="K54" s="8">
        <v>1</v>
      </c>
      <c r="L54" s="8">
        <v>6</v>
      </c>
      <c r="M54" s="8">
        <v>6</v>
      </c>
      <c r="N54" s="8">
        <v>6</v>
      </c>
      <c r="O54" s="8">
        <f t="shared" si="2"/>
        <v>19</v>
      </c>
      <c r="P54" s="84">
        <f>(E54*E47+F54*F47+G54*G47+H54*H47+I54*I47+J54*J47+K54*K47+L54*L47+M54*M47+N54*N47)/19</f>
        <v>8.894736842105264</v>
      </c>
    </row>
    <row r="55" spans="1:16" ht="12.75">
      <c r="A55" t="s">
        <v>34</v>
      </c>
      <c r="B55" s="7"/>
      <c r="C55" s="7"/>
      <c r="D55" s="63" t="s">
        <v>29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>
        <f>E55+F55+G55+H55+I55+J55+K55+L55+M55+N55</f>
        <v>0</v>
      </c>
      <c r="P55" s="66">
        <f>SUM(P48:P52)/5</f>
        <v>8.968421052631578</v>
      </c>
    </row>
    <row r="56" spans="2:16" ht="12.75">
      <c r="B56" s="7"/>
      <c r="C56" s="7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6"/>
    </row>
    <row r="58" ht="15">
      <c r="A58" s="83" t="s">
        <v>40</v>
      </c>
    </row>
    <row r="59" spans="1:5" ht="12.75">
      <c r="A59" s="82" t="s">
        <v>35</v>
      </c>
      <c r="B59" s="7"/>
      <c r="C59" s="7"/>
      <c r="D59" s="7"/>
      <c r="E59" s="7"/>
    </row>
    <row r="60" spans="1:5" ht="12.75">
      <c r="A60" s="82" t="s">
        <v>36</v>
      </c>
      <c r="B60" s="7"/>
      <c r="C60" s="7"/>
      <c r="D60" s="7"/>
      <c r="E60" s="7"/>
    </row>
    <row r="61" spans="1:5" ht="12.75">
      <c r="A61" s="82" t="s">
        <v>37</v>
      </c>
      <c r="B61" s="7"/>
      <c r="C61" s="7"/>
      <c r="D61" s="7"/>
      <c r="E61" s="7"/>
    </row>
    <row r="62" spans="1:5" ht="12.75">
      <c r="A62" s="82" t="s">
        <v>38</v>
      </c>
      <c r="B62" s="7"/>
      <c r="C62" s="7"/>
      <c r="D62" s="7"/>
      <c r="E62" s="7"/>
    </row>
    <row r="63" spans="1:5" ht="12.75">
      <c r="A63" s="82" t="s">
        <v>39</v>
      </c>
      <c r="B63" s="7"/>
      <c r="C63" s="7"/>
      <c r="D63" s="7"/>
      <c r="E63" s="7"/>
    </row>
  </sheetData>
  <mergeCells count="2">
    <mergeCell ref="A1:B1"/>
    <mergeCell ref="A32:C32"/>
  </mergeCells>
  <printOptions/>
  <pageMargins left="0.15748031496062992" right="0.75" top="0" bottom="0" header="0.15748031496062992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U32"/>
  <sheetViews>
    <sheetView tabSelected="1" workbookViewId="0" topLeftCell="A1">
      <selection activeCell="U32" sqref="A2:U32"/>
    </sheetView>
  </sheetViews>
  <sheetFormatPr defaultColWidth="9.140625" defaultRowHeight="12.75"/>
  <cols>
    <col min="1" max="1" width="10.57421875" style="0" customWidth="1"/>
    <col min="2" max="2" width="13.00390625" style="0" customWidth="1"/>
    <col min="3" max="3" width="12.57421875" style="0" customWidth="1"/>
    <col min="4" max="4" width="2.8515625" style="0" customWidth="1"/>
    <col min="5" max="13" width="2.7109375" style="0" customWidth="1"/>
    <col min="14" max="14" width="4.140625" style="0" customWidth="1"/>
    <col min="15" max="15" width="7.57421875" style="0" customWidth="1"/>
    <col min="16" max="16" width="7.57421875" style="134" customWidth="1"/>
    <col min="17" max="17" width="7.57421875" style="4" customWidth="1"/>
    <col min="18" max="18" width="7.57421875" style="119" customWidth="1"/>
    <col min="19" max="19" width="3.421875" style="0" customWidth="1"/>
    <col min="20" max="20" width="8.57421875" style="16" bestFit="1" customWidth="1"/>
    <col min="21" max="21" width="18.57421875" style="4" customWidth="1"/>
    <col min="22" max="16384" width="11.421875" style="0" customWidth="1"/>
  </cols>
  <sheetData>
    <row r="3" spans="1:3" ht="13.5" customHeight="1">
      <c r="A3" s="155"/>
      <c r="B3" s="155"/>
      <c r="C3" s="17" t="s">
        <v>59</v>
      </c>
    </row>
    <row r="4" spans="18:20" ht="13.5" thickBot="1">
      <c r="R4" s="120"/>
      <c r="S4" s="4"/>
      <c r="T4" s="60"/>
    </row>
    <row r="5" spans="15:21" ht="12.75">
      <c r="O5" s="44"/>
      <c r="P5" s="135"/>
      <c r="Q5" s="46"/>
      <c r="R5" s="121"/>
      <c r="S5" s="46"/>
      <c r="T5" s="101"/>
      <c r="U5" s="102"/>
    </row>
    <row r="6" spans="1:21" ht="13.5" thickBot="1">
      <c r="A6" s="37" t="s">
        <v>13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45"/>
      <c r="P6" s="136"/>
      <c r="Q6" s="47"/>
      <c r="R6" s="122"/>
      <c r="S6" s="47"/>
      <c r="T6" s="98"/>
      <c r="U6" s="103"/>
    </row>
    <row r="7" spans="1:21" ht="14.25" thickBot="1">
      <c r="A7" s="38"/>
      <c r="B7" s="38"/>
      <c r="C7" s="38"/>
      <c r="D7" s="39">
        <v>0</v>
      </c>
      <c r="E7" s="39">
        <v>1</v>
      </c>
      <c r="F7" s="39">
        <v>2</v>
      </c>
      <c r="G7" s="39">
        <v>3</v>
      </c>
      <c r="H7" s="39">
        <v>4</v>
      </c>
      <c r="I7" s="39">
        <v>5</v>
      </c>
      <c r="J7" s="39">
        <v>6</v>
      </c>
      <c r="K7" s="39">
        <v>7</v>
      </c>
      <c r="L7" s="39">
        <v>8</v>
      </c>
      <c r="M7" s="39">
        <v>9</v>
      </c>
      <c r="N7" s="42">
        <v>10</v>
      </c>
      <c r="O7" s="100" t="s">
        <v>8</v>
      </c>
      <c r="P7" s="137">
        <v>2016</v>
      </c>
      <c r="Q7" s="49"/>
      <c r="R7" s="123">
        <v>2015</v>
      </c>
      <c r="S7" s="49"/>
      <c r="T7" s="99">
        <v>2014</v>
      </c>
      <c r="U7" s="104"/>
    </row>
    <row r="8" spans="1:21" ht="12.75">
      <c r="A8" s="154" t="s">
        <v>10</v>
      </c>
      <c r="B8" s="154"/>
      <c r="C8" s="154"/>
      <c r="D8" s="40"/>
      <c r="E8" s="40"/>
      <c r="F8" s="40"/>
      <c r="G8" s="40"/>
      <c r="H8" s="40"/>
      <c r="I8" s="40">
        <v>1</v>
      </c>
      <c r="J8" s="40">
        <v>4</v>
      </c>
      <c r="K8" s="40">
        <v>4</v>
      </c>
      <c r="L8" s="40">
        <v>18</v>
      </c>
      <c r="M8" s="40">
        <v>20</v>
      </c>
      <c r="N8" s="41">
        <v>16</v>
      </c>
      <c r="O8" s="94">
        <f>E8+F8+G8+H8+I8+J8+K8+L8+M8+N8+D8</f>
        <v>63</v>
      </c>
      <c r="P8" s="138">
        <f>(E8*E7+F8*F7+G8*G7+H8*H7+I8*I7+J8*J7+K8*K7+L8*L7+M8*M7+N8*N7)/63</f>
        <v>8.587301587301587</v>
      </c>
      <c r="Q8" s="96"/>
      <c r="R8" s="124">
        <v>7.41</v>
      </c>
      <c r="S8" s="47"/>
      <c r="T8" s="113">
        <v>8.3</v>
      </c>
      <c r="U8" s="105"/>
    </row>
    <row r="9" spans="1:21" ht="12.75">
      <c r="A9" s="154" t="s">
        <v>9</v>
      </c>
      <c r="B9" s="154"/>
      <c r="C9" s="154"/>
      <c r="D9" s="40"/>
      <c r="E9" s="40"/>
      <c r="F9" s="40"/>
      <c r="G9" s="40"/>
      <c r="H9" s="40"/>
      <c r="I9" s="40">
        <v>2</v>
      </c>
      <c r="J9" s="40"/>
      <c r="K9" s="40">
        <v>7</v>
      </c>
      <c r="L9" s="40">
        <v>11</v>
      </c>
      <c r="M9" s="40">
        <v>10</v>
      </c>
      <c r="N9" s="41">
        <v>34</v>
      </c>
      <c r="O9" s="52">
        <f>E9+F9+G9+H9+I9+J9+K9+L9+M9+N9+D9</f>
        <v>64</v>
      </c>
      <c r="P9" s="139">
        <f>(E9*E7+F9*F7+G9*G7+H9*H7+I9*I7+J9*J7+K9*K7+L9*L7+M9*M7+N9*N7)/64</f>
        <v>9.015625</v>
      </c>
      <c r="Q9" s="96"/>
      <c r="R9" s="125">
        <v>9.38</v>
      </c>
      <c r="S9" s="47"/>
      <c r="T9" s="114">
        <v>9.42</v>
      </c>
      <c r="U9" s="103"/>
    </row>
    <row r="10" spans="1:21" ht="12.75">
      <c r="A10" s="154" t="s">
        <v>3</v>
      </c>
      <c r="B10" s="154"/>
      <c r="C10" s="154"/>
      <c r="D10" s="40"/>
      <c r="E10" s="40"/>
      <c r="F10" s="40"/>
      <c r="G10" s="40">
        <v>1</v>
      </c>
      <c r="H10" s="40"/>
      <c r="I10" s="40">
        <v>2</v>
      </c>
      <c r="J10" s="40"/>
      <c r="K10" s="40">
        <v>7</v>
      </c>
      <c r="L10" s="40">
        <v>10</v>
      </c>
      <c r="M10" s="40">
        <v>19</v>
      </c>
      <c r="N10" s="41">
        <v>25</v>
      </c>
      <c r="O10" s="52">
        <f>SUM(D10:N10)</f>
        <v>64</v>
      </c>
      <c r="P10" s="139">
        <f>(E10*E7+F10*F7+G10*G7+H10*H7+I10*I7+J10*J7+K10*K7+L10*L7+M10*M7+N10*N7)/64</f>
        <v>8.796875</v>
      </c>
      <c r="Q10" s="96"/>
      <c r="R10" s="125">
        <v>8.04</v>
      </c>
      <c r="S10" s="47"/>
      <c r="T10" s="114">
        <v>8.87</v>
      </c>
      <c r="U10" s="103"/>
    </row>
    <row r="11" spans="1:21" ht="13.5" thickBot="1">
      <c r="A11" s="154" t="s">
        <v>11</v>
      </c>
      <c r="B11" s="154"/>
      <c r="C11" s="154"/>
      <c r="D11" s="40"/>
      <c r="E11" s="40"/>
      <c r="F11" s="40"/>
      <c r="G11" s="40"/>
      <c r="H11" s="40"/>
      <c r="I11" s="40"/>
      <c r="J11" s="40"/>
      <c r="K11" s="40">
        <v>3</v>
      </c>
      <c r="L11" s="40">
        <v>17</v>
      </c>
      <c r="M11" s="40">
        <v>18</v>
      </c>
      <c r="N11" s="41">
        <v>26</v>
      </c>
      <c r="O11" s="53">
        <f>E11+F11+G11+H11+I11+J11+K11+L11+M11+N11+D11</f>
        <v>64</v>
      </c>
      <c r="P11" s="140">
        <f>(E11*E7+F11*F7+G11*G7+H11*H7+I11*I7+J11*J7+K11*K7+L11*L7+M11*M7+N11*N7)/64</f>
        <v>9.046875</v>
      </c>
      <c r="Q11" s="96"/>
      <c r="R11" s="126">
        <v>8.45</v>
      </c>
      <c r="S11" s="47"/>
      <c r="T11" s="115">
        <v>9.11</v>
      </c>
      <c r="U11" s="103"/>
    </row>
    <row r="12" spans="4:21" ht="12.7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1"/>
      <c r="P12" s="141"/>
      <c r="Q12" s="95"/>
      <c r="R12" s="127"/>
      <c r="S12" s="4"/>
      <c r="T12" s="60"/>
      <c r="U12" s="106"/>
    </row>
    <row r="13" spans="15:21" ht="12.75">
      <c r="O13" s="51"/>
      <c r="P13" s="141"/>
      <c r="Q13" s="95"/>
      <c r="R13" s="127"/>
      <c r="S13" s="4"/>
      <c r="T13" s="60"/>
      <c r="U13" s="106"/>
    </row>
    <row r="14" spans="15:21" ht="12.75">
      <c r="O14" s="51"/>
      <c r="P14" s="141"/>
      <c r="Q14" s="95"/>
      <c r="R14" s="127"/>
      <c r="S14" s="4"/>
      <c r="T14" s="60"/>
      <c r="U14" s="106"/>
    </row>
    <row r="15" spans="1:21" ht="13.5" thickBot="1">
      <c r="A15" s="3" t="s">
        <v>12</v>
      </c>
      <c r="O15" s="51"/>
      <c r="P15" s="141"/>
      <c r="Q15" s="95"/>
      <c r="R15" s="127"/>
      <c r="S15" s="4"/>
      <c r="T15" s="60"/>
      <c r="U15" s="106"/>
    </row>
    <row r="16" spans="4:21" ht="14.25" thickBot="1">
      <c r="D16" s="2">
        <v>0</v>
      </c>
      <c r="E16" s="2">
        <v>1</v>
      </c>
      <c r="F16" s="2">
        <v>2</v>
      </c>
      <c r="G16" s="2">
        <v>3</v>
      </c>
      <c r="H16" s="2">
        <v>4</v>
      </c>
      <c r="I16" s="2">
        <v>5</v>
      </c>
      <c r="J16" s="2">
        <v>6</v>
      </c>
      <c r="K16" s="2">
        <v>7</v>
      </c>
      <c r="L16" s="2">
        <v>8</v>
      </c>
      <c r="M16" s="2">
        <v>9</v>
      </c>
      <c r="N16" s="43">
        <v>10</v>
      </c>
      <c r="O16" s="109" t="s">
        <v>8</v>
      </c>
      <c r="P16" s="137">
        <v>2016</v>
      </c>
      <c r="Q16" s="97"/>
      <c r="R16" s="123">
        <v>2015</v>
      </c>
      <c r="S16" s="27"/>
      <c r="T16" s="116">
        <v>2014</v>
      </c>
      <c r="U16" s="104"/>
    </row>
    <row r="17" spans="1:21" ht="12.75">
      <c r="A17" s="153" t="s">
        <v>10</v>
      </c>
      <c r="B17" s="153"/>
      <c r="C17" s="153"/>
      <c r="D17" s="1"/>
      <c r="E17" s="1"/>
      <c r="F17" s="1"/>
      <c r="G17" s="1"/>
      <c r="H17" s="1"/>
      <c r="I17" s="1">
        <v>1</v>
      </c>
      <c r="J17" s="1">
        <v>3</v>
      </c>
      <c r="K17" s="1">
        <v>7</v>
      </c>
      <c r="L17" s="1">
        <v>19</v>
      </c>
      <c r="M17" s="1">
        <v>20</v>
      </c>
      <c r="N17" s="30">
        <v>10</v>
      </c>
      <c r="O17" s="110">
        <f>E17+F17+G17+H17+I17+J17+K17+L17+M17+N17+D17</f>
        <v>60</v>
      </c>
      <c r="P17" s="138">
        <f>(E17*E16+F17*F16+G17*G16+H17*H16+I17*I16+J17*J16+K17*K16+L17*L16+M17*M16+N17*N16)/60</f>
        <v>8.4</v>
      </c>
      <c r="Q17" s="95"/>
      <c r="R17" s="128">
        <v>7.49</v>
      </c>
      <c r="S17" s="4"/>
      <c r="T17" s="117">
        <v>7.67</v>
      </c>
      <c r="U17" s="103"/>
    </row>
    <row r="18" spans="1:21" ht="12.75">
      <c r="A18" s="153" t="s">
        <v>9</v>
      </c>
      <c r="B18" s="153"/>
      <c r="C18" s="153"/>
      <c r="D18" s="40"/>
      <c r="E18" s="40"/>
      <c r="F18" s="40"/>
      <c r="G18" s="40"/>
      <c r="H18" s="40"/>
      <c r="I18" s="40"/>
      <c r="J18" s="40">
        <v>1</v>
      </c>
      <c r="K18" s="40">
        <v>1</v>
      </c>
      <c r="L18" s="40">
        <v>13</v>
      </c>
      <c r="M18" s="40">
        <v>11</v>
      </c>
      <c r="N18" s="41">
        <v>29</v>
      </c>
      <c r="O18" s="111">
        <f>E18+F18+G18+H18+I18+J18+K18+L18+M18+N18+D18</f>
        <v>55</v>
      </c>
      <c r="P18" s="139">
        <f>(E18*E16+F18*F16+G18*G16+H18*H16+I18*I16+J18*J16+K18*K16+L18*L16+M18*M16+N18*N16)/55</f>
        <v>9.2</v>
      </c>
      <c r="Q18" s="95"/>
      <c r="R18" s="129">
        <v>9.17</v>
      </c>
      <c r="S18" s="4"/>
      <c r="T18" s="114">
        <v>9.29</v>
      </c>
      <c r="U18" s="103"/>
    </row>
    <row r="19" spans="1:21" ht="12.75">
      <c r="A19" s="153" t="s">
        <v>3</v>
      </c>
      <c r="B19" s="153"/>
      <c r="C19" s="153"/>
      <c r="D19" s="40"/>
      <c r="E19" s="40"/>
      <c r="F19" s="40"/>
      <c r="G19" s="40"/>
      <c r="H19" s="40"/>
      <c r="I19" s="40"/>
      <c r="J19" s="40"/>
      <c r="K19" s="40">
        <v>3</v>
      </c>
      <c r="L19" s="40">
        <v>18</v>
      </c>
      <c r="M19" s="40">
        <v>13</v>
      </c>
      <c r="N19" s="41">
        <v>21</v>
      </c>
      <c r="O19" s="111">
        <f>E19+F19+G19+H19+I19+J19+K19+L19+M19+N19+D19</f>
        <v>55</v>
      </c>
      <c r="P19" s="139">
        <f>(E19*E16+F19*F16+G19*G16+H19*H16+I19*I16+J19*J16+K19*K16+L19*L16+M19*M16+N19*N16)/55</f>
        <v>8.945454545454545</v>
      </c>
      <c r="Q19" s="95"/>
      <c r="R19" s="129">
        <v>8.66</v>
      </c>
      <c r="S19" s="4"/>
      <c r="T19" s="118">
        <v>8.78</v>
      </c>
      <c r="U19" s="105"/>
    </row>
    <row r="20" spans="1:21" ht="13.5" thickBot="1">
      <c r="A20" s="153" t="s">
        <v>11</v>
      </c>
      <c r="B20" s="153"/>
      <c r="C20" s="153"/>
      <c r="D20" s="40"/>
      <c r="E20" s="40"/>
      <c r="F20" s="40"/>
      <c r="G20" s="40"/>
      <c r="H20" s="40"/>
      <c r="I20" s="40"/>
      <c r="J20" s="40"/>
      <c r="K20" s="40">
        <v>4</v>
      </c>
      <c r="L20" s="40">
        <v>9</v>
      </c>
      <c r="M20" s="40">
        <v>17</v>
      </c>
      <c r="N20" s="41">
        <v>25</v>
      </c>
      <c r="O20" s="112">
        <f>E20+F20+G20+H20+I20+J20+K20+L20+M20+N20+D20</f>
        <v>55</v>
      </c>
      <c r="P20" s="140">
        <f>(E20*E16+F20*F16+G20*G16+H20*H16+I20*I16+J20*J16+K20*K16+L20*L16+M20*M16+N20*N16)/55</f>
        <v>9.145454545454545</v>
      </c>
      <c r="Q20" s="95"/>
      <c r="R20" s="130">
        <v>9.02</v>
      </c>
      <c r="S20" s="4"/>
      <c r="T20" s="115">
        <v>8.81</v>
      </c>
      <c r="U20" s="103"/>
    </row>
    <row r="21" spans="15:21" ht="12.75">
      <c r="O21" s="51"/>
      <c r="P21" s="141"/>
      <c r="Q21" s="95"/>
      <c r="R21" s="127"/>
      <c r="S21" s="4"/>
      <c r="T21" s="60"/>
      <c r="U21" s="106"/>
    </row>
    <row r="22" spans="15:21" ht="12.75">
      <c r="O22" s="51"/>
      <c r="P22" s="141"/>
      <c r="Q22" s="95"/>
      <c r="R22" s="127"/>
      <c r="S22" s="4"/>
      <c r="T22" s="60"/>
      <c r="U22" s="106"/>
    </row>
    <row r="23" spans="15:21" ht="12.75">
      <c r="O23" s="51"/>
      <c r="P23" s="141"/>
      <c r="Q23" s="95"/>
      <c r="R23" s="127"/>
      <c r="S23" s="4"/>
      <c r="T23" s="60"/>
      <c r="U23" s="106"/>
    </row>
    <row r="24" spans="15:21" ht="12.75">
      <c r="O24" s="51"/>
      <c r="P24" s="141"/>
      <c r="Q24" s="95"/>
      <c r="R24" s="127"/>
      <c r="S24" s="4"/>
      <c r="T24" s="60"/>
      <c r="U24" s="106"/>
    </row>
    <row r="25" spans="1:21" ht="13.5" thickBot="1">
      <c r="A25" s="3" t="s">
        <v>14</v>
      </c>
      <c r="B25" s="3"/>
      <c r="O25" s="51"/>
      <c r="P25" s="141"/>
      <c r="Q25" s="95"/>
      <c r="R25" s="127"/>
      <c r="S25" s="4"/>
      <c r="T25" s="60"/>
      <c r="U25" s="106"/>
    </row>
    <row r="26" spans="4:21" ht="14.25" thickBot="1">
      <c r="D26" s="2">
        <v>0</v>
      </c>
      <c r="E26" s="2">
        <v>1</v>
      </c>
      <c r="F26" s="2">
        <v>2</v>
      </c>
      <c r="G26" s="2">
        <v>3</v>
      </c>
      <c r="H26" s="2">
        <v>4</v>
      </c>
      <c r="I26" s="2">
        <v>5</v>
      </c>
      <c r="J26" s="2">
        <v>6</v>
      </c>
      <c r="K26" s="2">
        <v>7</v>
      </c>
      <c r="L26" s="2">
        <v>8</v>
      </c>
      <c r="M26" s="2">
        <v>9</v>
      </c>
      <c r="N26" s="43">
        <v>10</v>
      </c>
      <c r="O26" s="109" t="s">
        <v>8</v>
      </c>
      <c r="P26" s="137">
        <v>2016</v>
      </c>
      <c r="Q26" s="97"/>
      <c r="R26" s="131">
        <v>2015</v>
      </c>
      <c r="S26" s="27"/>
      <c r="T26" s="116">
        <v>2014</v>
      </c>
      <c r="U26" s="104"/>
    </row>
    <row r="27" spans="1:21" ht="12.75">
      <c r="A27" s="153" t="s">
        <v>10</v>
      </c>
      <c r="B27" s="153"/>
      <c r="C27" s="153"/>
      <c r="D27" s="1"/>
      <c r="E27" s="1"/>
      <c r="F27" s="1"/>
      <c r="G27" s="1"/>
      <c r="H27" s="1"/>
      <c r="I27" s="40">
        <v>2</v>
      </c>
      <c r="J27" s="40">
        <v>7</v>
      </c>
      <c r="K27" s="40">
        <v>11</v>
      </c>
      <c r="L27" s="40">
        <v>37</v>
      </c>
      <c r="M27" s="40">
        <v>40</v>
      </c>
      <c r="N27" s="41">
        <v>26</v>
      </c>
      <c r="O27" s="110">
        <f>SUM(D27:N27)</f>
        <v>123</v>
      </c>
      <c r="P27" s="138">
        <f>(E27*E26+F27*F26+G27*G26+H27*H26+I27*I26+J27*J26+K27*K26+L27*L26+M27*M26+N27*N26)/123</f>
        <v>8.495934959349594</v>
      </c>
      <c r="Q27" s="95"/>
      <c r="R27" s="132">
        <v>7.44</v>
      </c>
      <c r="S27" s="4"/>
      <c r="T27" s="117">
        <v>7.99</v>
      </c>
      <c r="U27" s="103"/>
    </row>
    <row r="28" spans="1:21" ht="12.75">
      <c r="A28" s="153" t="s">
        <v>9</v>
      </c>
      <c r="B28" s="153"/>
      <c r="C28" s="153"/>
      <c r="D28" s="1"/>
      <c r="E28" s="1"/>
      <c r="F28" s="1"/>
      <c r="G28" s="1"/>
      <c r="H28" s="1"/>
      <c r="I28" s="1">
        <v>2</v>
      </c>
      <c r="J28" s="1">
        <v>1</v>
      </c>
      <c r="K28" s="1">
        <v>8</v>
      </c>
      <c r="L28" s="1">
        <v>34</v>
      </c>
      <c r="M28" s="1">
        <v>21</v>
      </c>
      <c r="N28" s="30">
        <v>63</v>
      </c>
      <c r="O28" s="111">
        <f>E28+F28+G28+H28+I28+J28+K28+L28+M28+N28+D28</f>
        <v>129</v>
      </c>
      <c r="P28" s="139">
        <f>(E28*E26+F28*F26+G28*G26+H28*H26+I28*I26+J28*J26+K28*K26+L28*L26+M28*M26+N28*N26)/129</f>
        <v>9.015503875968992</v>
      </c>
      <c r="Q28" s="95"/>
      <c r="R28" s="129">
        <v>9.28</v>
      </c>
      <c r="S28" s="4"/>
      <c r="T28" s="114">
        <v>9.36</v>
      </c>
      <c r="U28" s="103"/>
    </row>
    <row r="29" spans="1:21" ht="12.75">
      <c r="A29" s="153" t="s">
        <v>3</v>
      </c>
      <c r="B29" s="153"/>
      <c r="C29" s="153"/>
      <c r="D29" s="1"/>
      <c r="E29" s="1"/>
      <c r="F29" s="1"/>
      <c r="G29" s="1">
        <v>1</v>
      </c>
      <c r="H29" s="1"/>
      <c r="I29" s="1">
        <v>2</v>
      </c>
      <c r="J29" s="1"/>
      <c r="K29" s="1">
        <v>10</v>
      </c>
      <c r="L29" s="1">
        <v>28</v>
      </c>
      <c r="M29" s="1">
        <v>32</v>
      </c>
      <c r="N29" s="30">
        <v>46</v>
      </c>
      <c r="O29" s="111">
        <f>E29+F29+G29+H29+I29+J29+K29+L29+M29+N29+D29</f>
        <v>119</v>
      </c>
      <c r="P29" s="139">
        <f>(E29*E26+F29*F26+G29*G26+H29*H26+I29*I26+J29*J26+K29*K26+L29*L26+M29*M26+N29*N26)/119</f>
        <v>8.865546218487395</v>
      </c>
      <c r="Q29" s="95"/>
      <c r="R29" s="129">
        <v>8.33</v>
      </c>
      <c r="S29" s="4"/>
      <c r="T29" s="114">
        <v>8.83</v>
      </c>
      <c r="U29" s="103"/>
    </row>
    <row r="30" spans="1:21" ht="13.5" thickBot="1">
      <c r="A30" s="153" t="s">
        <v>11</v>
      </c>
      <c r="B30" s="153"/>
      <c r="C30" s="153"/>
      <c r="D30" s="1"/>
      <c r="E30" s="1"/>
      <c r="F30" s="1"/>
      <c r="G30" s="1"/>
      <c r="H30" s="1"/>
      <c r="I30" s="1"/>
      <c r="J30" s="1"/>
      <c r="K30" s="1">
        <v>7</v>
      </c>
      <c r="L30" s="1">
        <v>26</v>
      </c>
      <c r="M30" s="1">
        <v>35</v>
      </c>
      <c r="N30" s="30">
        <v>51</v>
      </c>
      <c r="O30" s="112">
        <f>E30+F30+G30+H30+I30+J30+K30+L30+M30+N30+D30</f>
        <v>119</v>
      </c>
      <c r="P30" s="144">
        <f>(E30*E26+F30*F26+G30*G26+H30*H26+I30*I26+J30*J26+K30*K26+L30*L26+M30*M26+N30*N26)/119</f>
        <v>9.092436974789916</v>
      </c>
      <c r="Q30" s="107"/>
      <c r="R30" s="143">
        <v>8.71</v>
      </c>
      <c r="S30" s="50"/>
      <c r="T30" s="31">
        <v>8.97</v>
      </c>
      <c r="U30" s="108"/>
    </row>
    <row r="31" ht="13.5" thickBot="1"/>
    <row r="32" spans="2:19" ht="18.75" thickBot="1">
      <c r="B32" s="32" t="s">
        <v>16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4">
        <f>(D30*D26+E30*E26+F30*F26+G30*G26+H30*H26+I30*I26+J30*J26+K30*K26+L30*L26+M30*M26+N30*N26)/O30</f>
        <v>9.092436974789916</v>
      </c>
      <c r="P32" s="142"/>
      <c r="Q32" s="48"/>
      <c r="R32" s="133"/>
      <c r="S32" s="48"/>
    </row>
  </sheetData>
  <mergeCells count="13">
    <mergeCell ref="A3:B3"/>
    <mergeCell ref="A8:C8"/>
    <mergeCell ref="A9:C9"/>
    <mergeCell ref="A10:C10"/>
    <mergeCell ref="A11:C11"/>
    <mergeCell ref="A17:C17"/>
    <mergeCell ref="A18:C18"/>
    <mergeCell ref="A19:C19"/>
    <mergeCell ref="A30:C30"/>
    <mergeCell ref="A20:C20"/>
    <mergeCell ref="A27:C27"/>
    <mergeCell ref="A28:C28"/>
    <mergeCell ref="A29:C29"/>
  </mergeCells>
  <printOptions/>
  <pageMargins left="0.75" right="0.75" top="1" bottom="1" header="0" footer="0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jgelabert</cp:lastModifiedBy>
  <cp:lastPrinted>2016-01-25T13:43:45Z</cp:lastPrinted>
  <dcterms:created xsi:type="dcterms:W3CDTF">1996-11-27T10:00:04Z</dcterms:created>
  <dcterms:modified xsi:type="dcterms:W3CDTF">2016-02-08T10:43:20Z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1027</vt:i4>
  </property>
</Properties>
</file>